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E:\Technisch lezen\"/>
    </mc:Choice>
  </mc:AlternateContent>
  <xr:revisionPtr revIDLastSave="0" documentId="13_ncr:1_{3F457499-BE20-48C6-8C0B-4778DE31DB6F}" xr6:coauthVersionLast="36" xr6:coauthVersionMax="36" xr10:uidLastSave="{00000000-0000-0000-0000-000000000000}"/>
  <bookViews>
    <workbookView xWindow="0" yWindow="0" windowWidth="28800" windowHeight="12990" tabRatio="859" xr2:uid="{00000000-000D-0000-FFFF-FFFF00000000}"/>
  </bookViews>
  <sheets>
    <sheet name="namenlijst" sheetId="8" r:id="rId1"/>
    <sheet name="tussendoelen 1e keer" sheetId="15" r:id="rId2"/>
    <sheet name="tussendoelen 2e keer" sheetId="10" r:id="rId3"/>
    <sheet name="2.1" sheetId="9" r:id="rId4"/>
    <sheet name="2.2" sheetId="16" r:id="rId5"/>
    <sheet name="3.0" sheetId="2" r:id="rId6"/>
    <sheet name="leerling-profiel" sheetId="7" r:id="rId7"/>
  </sheets>
  <definedNames>
    <definedName name="_xlnm.Print_Area" localSheetId="3">'2.1'!$B$3:$AC$49</definedName>
    <definedName name="_xlnm.Print_Area" localSheetId="4">'2.2'!$B$3:$AC$49</definedName>
    <definedName name="_xlnm.Print_Area" localSheetId="5">'3.0'!$B$3:$BC$47</definedName>
    <definedName name="_xlnm.Print_Area" localSheetId="6">'leerling-profiel'!$E$1:$U$22</definedName>
    <definedName name="_xlnm.Print_Area" localSheetId="1">'tussendoelen 1e keer'!$B$3:$AP$63</definedName>
    <definedName name="_xlnm.Print_Area" localSheetId="2">'tussendoelen 2e keer'!$B$3:$AP$62</definedName>
  </definedNames>
  <calcPr calcId="191029"/>
</workbook>
</file>

<file path=xl/calcChain.xml><?xml version="1.0" encoding="utf-8"?>
<calcChain xmlns="http://schemas.openxmlformats.org/spreadsheetml/2006/main">
  <c r="Q36" i="2" l="1"/>
  <c r="Q37" i="2"/>
  <c r="Q38" i="2"/>
  <c r="Q39" i="2"/>
  <c r="Q40" i="2"/>
  <c r="Q41" i="2"/>
  <c r="Q42" i="2"/>
  <c r="Q43" i="2"/>
  <c r="Q44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O10" i="2"/>
  <c r="M10" i="2"/>
  <c r="T45" i="2" l="1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S45" i="2"/>
  <c r="U12" i="7" l="1"/>
  <c r="U11" i="7"/>
  <c r="U10" i="7"/>
  <c r="U9" i="7"/>
  <c r="U8" i="7"/>
  <c r="U7" i="7"/>
  <c r="C5" i="7" l="1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J44" i="16"/>
  <c r="J45" i="9"/>
  <c r="J46" i="9" s="1"/>
  <c r="J44" i="9"/>
  <c r="B4" i="7"/>
  <c r="C4" i="7"/>
  <c r="U2" i="7"/>
  <c r="G2" i="7"/>
  <c r="Q2" i="7" s="1"/>
  <c r="F2" i="7"/>
  <c r="P2" i="7" s="1"/>
  <c r="F19" i="7"/>
  <c r="F17" i="7"/>
  <c r="I44" i="16"/>
  <c r="G44" i="16"/>
  <c r="F13" i="7"/>
  <c r="F12" i="7"/>
  <c r="F11" i="7"/>
  <c r="F10" i="7"/>
  <c r="F9" i="7"/>
  <c r="F8" i="7"/>
  <c r="G13" i="7"/>
  <c r="G12" i="7"/>
  <c r="G11" i="7"/>
  <c r="G10" i="7"/>
  <c r="G9" i="7"/>
  <c r="G8" i="7"/>
  <c r="J45" i="16"/>
  <c r="J46" i="16" s="1"/>
  <c r="H6" i="10"/>
  <c r="H28" i="10" s="1"/>
  <c r="M6" i="10"/>
  <c r="M28" i="10" s="1"/>
  <c r="H6" i="15"/>
  <c r="H28" i="15" s="1"/>
  <c r="M6" i="15"/>
  <c r="M28" i="15" s="1"/>
  <c r="G7" i="7"/>
  <c r="G6" i="7"/>
  <c r="U5" i="7"/>
  <c r="G5" i="7"/>
  <c r="J3" i="7"/>
  <c r="F7" i="7"/>
  <c r="F6" i="7"/>
  <c r="F5" i="7"/>
  <c r="H45" i="16"/>
  <c r="H46" i="16" s="1"/>
  <c r="I45" i="16"/>
  <c r="I46" i="16" s="1"/>
  <c r="K45" i="16"/>
  <c r="K46" i="16" s="1"/>
  <c r="L45" i="16"/>
  <c r="L46" i="16" s="1"/>
  <c r="M45" i="16"/>
  <c r="M46" i="16"/>
  <c r="N45" i="16"/>
  <c r="N46" i="16" s="1"/>
  <c r="O45" i="16"/>
  <c r="O46" i="16"/>
  <c r="G45" i="16"/>
  <c r="G46" i="16" s="1"/>
  <c r="O45" i="9"/>
  <c r="N45" i="9"/>
  <c r="N46" i="9"/>
  <c r="M45" i="9"/>
  <c r="M46" i="9" s="1"/>
  <c r="O44" i="9"/>
  <c r="N44" i="9"/>
  <c r="M44" i="9"/>
  <c r="K45" i="9"/>
  <c r="K46" i="9" s="1"/>
  <c r="K44" i="9"/>
  <c r="I44" i="9"/>
  <c r="L44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L45" i="9"/>
  <c r="L46" i="9" s="1"/>
  <c r="I45" i="9"/>
  <c r="I46" i="9" s="1"/>
  <c r="H44" i="9"/>
  <c r="H45" i="9"/>
  <c r="H46" i="9"/>
  <c r="O44" i="16"/>
  <c r="N44" i="16"/>
  <c r="M44" i="16"/>
  <c r="L44" i="16"/>
  <c r="K44" i="16"/>
  <c r="H44" i="16"/>
  <c r="P43" i="16"/>
  <c r="C43" i="16"/>
  <c r="P42" i="16"/>
  <c r="C42" i="16"/>
  <c r="P41" i="16"/>
  <c r="C41" i="16"/>
  <c r="P40" i="16"/>
  <c r="C40" i="16"/>
  <c r="P39" i="16"/>
  <c r="C39" i="16"/>
  <c r="P38" i="16"/>
  <c r="C38" i="16"/>
  <c r="P37" i="16"/>
  <c r="C37" i="16"/>
  <c r="P36" i="16"/>
  <c r="C36" i="16"/>
  <c r="P35" i="16"/>
  <c r="C35" i="16"/>
  <c r="P34" i="16"/>
  <c r="C34" i="16"/>
  <c r="P33" i="16"/>
  <c r="C33" i="16"/>
  <c r="P32" i="16"/>
  <c r="C32" i="16"/>
  <c r="P31" i="16"/>
  <c r="C31" i="16"/>
  <c r="P30" i="16"/>
  <c r="C30" i="16"/>
  <c r="P29" i="16"/>
  <c r="C29" i="16"/>
  <c r="P28" i="16"/>
  <c r="C28" i="16"/>
  <c r="P27" i="16"/>
  <c r="C27" i="16"/>
  <c r="P26" i="16"/>
  <c r="C26" i="16"/>
  <c r="P25" i="16"/>
  <c r="C25" i="16"/>
  <c r="P24" i="16"/>
  <c r="C24" i="16"/>
  <c r="P23" i="16"/>
  <c r="C23" i="16"/>
  <c r="P22" i="16"/>
  <c r="C22" i="16"/>
  <c r="P21" i="16"/>
  <c r="C21" i="16"/>
  <c r="P20" i="16"/>
  <c r="C20" i="16"/>
  <c r="P19" i="16"/>
  <c r="C19" i="16"/>
  <c r="P18" i="16"/>
  <c r="C18" i="16"/>
  <c r="P17" i="16"/>
  <c r="C17" i="16"/>
  <c r="P16" i="16"/>
  <c r="C16" i="16"/>
  <c r="P15" i="16"/>
  <c r="C15" i="16"/>
  <c r="P14" i="16"/>
  <c r="C14" i="16"/>
  <c r="P13" i="16"/>
  <c r="C13" i="16"/>
  <c r="P12" i="16"/>
  <c r="C12" i="16"/>
  <c r="P11" i="16"/>
  <c r="C11" i="16"/>
  <c r="P10" i="16"/>
  <c r="C10" i="16"/>
  <c r="P9" i="16"/>
  <c r="C9" i="16"/>
  <c r="R10" i="2"/>
  <c r="BB10" i="2" s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K45" i="2"/>
  <c r="J45" i="2"/>
  <c r="I45" i="2"/>
  <c r="L45" i="2"/>
  <c r="L46" i="2"/>
  <c r="K46" i="2"/>
  <c r="J46" i="2"/>
  <c r="I46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H45" i="2"/>
  <c r="H46" i="2"/>
  <c r="G45" i="2"/>
  <c r="G46" i="2"/>
  <c r="E45" i="2"/>
  <c r="E46" i="2"/>
  <c r="H59" i="15"/>
  <c r="H60" i="15" s="1"/>
  <c r="P9" i="7" s="1"/>
  <c r="H56" i="15"/>
  <c r="H47" i="15"/>
  <c r="H54" i="15"/>
  <c r="H55" i="15" s="1"/>
  <c r="P7" i="7" s="1"/>
  <c r="H52" i="15"/>
  <c r="H53" i="15" s="1"/>
  <c r="P6" i="7" s="1"/>
  <c r="H49" i="15"/>
  <c r="H46" i="15"/>
  <c r="F21" i="7"/>
  <c r="H54" i="10"/>
  <c r="H55" i="10" s="1"/>
  <c r="Q7" i="7" s="1"/>
  <c r="H52" i="10"/>
  <c r="H53" i="10" s="1"/>
  <c r="Q6" i="7" s="1"/>
  <c r="H56" i="10"/>
  <c r="H47" i="10"/>
  <c r="H59" i="10"/>
  <c r="H60" i="10" s="1"/>
  <c r="Q9" i="7" s="1"/>
  <c r="H49" i="10"/>
  <c r="H46" i="10"/>
  <c r="H27" i="15"/>
  <c r="H48" i="15"/>
  <c r="H27" i="10"/>
  <c r="H45" i="10"/>
  <c r="H48" i="10"/>
  <c r="AP6" i="15"/>
  <c r="AP28" i="15" s="1"/>
  <c r="AP27" i="15"/>
  <c r="AP46" i="15"/>
  <c r="AP47" i="15"/>
  <c r="AP48" i="15"/>
  <c r="AO6" i="15"/>
  <c r="AO28" i="15" s="1"/>
  <c r="AO27" i="15"/>
  <c r="AO46" i="15"/>
  <c r="AO47" i="15"/>
  <c r="AO48" i="15"/>
  <c r="AN6" i="15"/>
  <c r="AN28" i="15" s="1"/>
  <c r="AN45" i="15" s="1"/>
  <c r="AN27" i="15"/>
  <c r="AN46" i="15"/>
  <c r="AN47" i="15"/>
  <c r="AN48" i="15"/>
  <c r="AM6" i="15"/>
  <c r="AM28" i="15" s="1"/>
  <c r="AM27" i="15"/>
  <c r="AM45" i="15" s="1"/>
  <c r="AM46" i="15"/>
  <c r="AM47" i="15"/>
  <c r="AM48" i="15"/>
  <c r="AL6" i="15"/>
  <c r="AL28" i="15" s="1"/>
  <c r="AL27" i="15"/>
  <c r="AL46" i="15"/>
  <c r="AL47" i="15"/>
  <c r="AL48" i="15"/>
  <c r="AK6" i="15"/>
  <c r="AK28" i="15" s="1"/>
  <c r="AK27" i="15"/>
  <c r="AK46" i="15"/>
  <c r="AK47" i="15"/>
  <c r="AK48" i="15"/>
  <c r="AJ6" i="15"/>
  <c r="AJ28" i="15" s="1"/>
  <c r="AJ45" i="15" s="1"/>
  <c r="AJ27" i="15"/>
  <c r="AJ46" i="15"/>
  <c r="AJ47" i="15"/>
  <c r="AJ48" i="15"/>
  <c r="AI6" i="15"/>
  <c r="AI28" i="15" s="1"/>
  <c r="AI27" i="15"/>
  <c r="AI46" i="15"/>
  <c r="AI47" i="15"/>
  <c r="AI48" i="15"/>
  <c r="AH6" i="15"/>
  <c r="AH28" i="15" s="1"/>
  <c r="AH27" i="15"/>
  <c r="AH46" i="15"/>
  <c r="AH47" i="15"/>
  <c r="AH48" i="15"/>
  <c r="AG6" i="15"/>
  <c r="AG28" i="15" s="1"/>
  <c r="AG27" i="15"/>
  <c r="AG46" i="15"/>
  <c r="AG47" i="15"/>
  <c r="AG48" i="15"/>
  <c r="AF6" i="15"/>
  <c r="AF28" i="15" s="1"/>
  <c r="AF45" i="15" s="1"/>
  <c r="AF27" i="15"/>
  <c r="AF46" i="15"/>
  <c r="AF47" i="15"/>
  <c r="AF48" i="15"/>
  <c r="AE6" i="15"/>
  <c r="AE28" i="15" s="1"/>
  <c r="AE27" i="15"/>
  <c r="AE46" i="15"/>
  <c r="AE47" i="15"/>
  <c r="AE48" i="15"/>
  <c r="AD6" i="15"/>
  <c r="AD28" i="15" s="1"/>
  <c r="AD27" i="15"/>
  <c r="AD46" i="15"/>
  <c r="AD47" i="15"/>
  <c r="AD48" i="15"/>
  <c r="AC6" i="15"/>
  <c r="AC28" i="15" s="1"/>
  <c r="AC27" i="15"/>
  <c r="AC46" i="15"/>
  <c r="AC47" i="15"/>
  <c r="AC48" i="15"/>
  <c r="AB6" i="15"/>
  <c r="AB28" i="15" s="1"/>
  <c r="AB45" i="15" s="1"/>
  <c r="AB27" i="15"/>
  <c r="AB46" i="15"/>
  <c r="AB47" i="15"/>
  <c r="AB48" i="15"/>
  <c r="AA6" i="15"/>
  <c r="AA28" i="15" s="1"/>
  <c r="AA27" i="15"/>
  <c r="AA46" i="15"/>
  <c r="AA47" i="15"/>
  <c r="AA48" i="15"/>
  <c r="Z6" i="15"/>
  <c r="Z28" i="15" s="1"/>
  <c r="Z27" i="15"/>
  <c r="Z46" i="15"/>
  <c r="Z47" i="15"/>
  <c r="Z48" i="15"/>
  <c r="Y6" i="15"/>
  <c r="Y28" i="15" s="1"/>
  <c r="Y27" i="15"/>
  <c r="Y46" i="15"/>
  <c r="Y47" i="15"/>
  <c r="Y48" i="15"/>
  <c r="X6" i="15"/>
  <c r="X28" i="15" s="1"/>
  <c r="X45" i="15" s="1"/>
  <c r="X27" i="15"/>
  <c r="X46" i="15"/>
  <c r="X47" i="15"/>
  <c r="X48" i="15"/>
  <c r="W6" i="15"/>
  <c r="W28" i="15" s="1"/>
  <c r="W27" i="15"/>
  <c r="W46" i="15"/>
  <c r="W47" i="15"/>
  <c r="W48" i="15"/>
  <c r="V6" i="15"/>
  <c r="V28" i="15" s="1"/>
  <c r="V27" i="15"/>
  <c r="V46" i="15"/>
  <c r="V47" i="15"/>
  <c r="V48" i="15"/>
  <c r="U6" i="15"/>
  <c r="U28" i="15" s="1"/>
  <c r="U27" i="15"/>
  <c r="U46" i="15"/>
  <c r="U47" i="15"/>
  <c r="U48" i="15"/>
  <c r="T6" i="15"/>
  <c r="T28" i="15" s="1"/>
  <c r="T45" i="15" s="1"/>
  <c r="T27" i="15"/>
  <c r="T46" i="15"/>
  <c r="T47" i="15"/>
  <c r="T48" i="15"/>
  <c r="S6" i="15"/>
  <c r="S28" i="15" s="1"/>
  <c r="S27" i="15"/>
  <c r="S46" i="15"/>
  <c r="S47" i="15"/>
  <c r="S48" i="15"/>
  <c r="R6" i="15"/>
  <c r="R28" i="15" s="1"/>
  <c r="R27" i="15"/>
  <c r="R46" i="15"/>
  <c r="R47" i="15"/>
  <c r="R48" i="15"/>
  <c r="Q6" i="15"/>
  <c r="Q28" i="15" s="1"/>
  <c r="Q27" i="15"/>
  <c r="Q46" i="15"/>
  <c r="Q47" i="15"/>
  <c r="Q48" i="15"/>
  <c r="P6" i="15"/>
  <c r="P28" i="15" s="1"/>
  <c r="P45" i="15" s="1"/>
  <c r="P27" i="15"/>
  <c r="P46" i="15"/>
  <c r="P47" i="15"/>
  <c r="P48" i="15"/>
  <c r="O6" i="15"/>
  <c r="O28" i="15" s="1"/>
  <c r="O27" i="15"/>
  <c r="O46" i="15"/>
  <c r="O47" i="15"/>
  <c r="O48" i="15"/>
  <c r="N6" i="15"/>
  <c r="N28" i="15" s="1"/>
  <c r="N27" i="15"/>
  <c r="N46" i="15"/>
  <c r="N47" i="15"/>
  <c r="N48" i="15"/>
  <c r="M27" i="15"/>
  <c r="M46" i="15"/>
  <c r="M47" i="15"/>
  <c r="M48" i="15"/>
  <c r="L6" i="15"/>
  <c r="L28" i="15" s="1"/>
  <c r="L27" i="15"/>
  <c r="L46" i="15"/>
  <c r="L47" i="15"/>
  <c r="L48" i="15"/>
  <c r="K6" i="15"/>
  <c r="K28" i="15" s="1"/>
  <c r="K27" i="15"/>
  <c r="K46" i="15"/>
  <c r="K47" i="15"/>
  <c r="K48" i="15"/>
  <c r="J6" i="15"/>
  <c r="J28" i="15" s="1"/>
  <c r="J27" i="15"/>
  <c r="J46" i="15"/>
  <c r="J47" i="15"/>
  <c r="J48" i="15"/>
  <c r="I6" i="15"/>
  <c r="I28" i="15" s="1"/>
  <c r="I27" i="15"/>
  <c r="I46" i="15"/>
  <c r="I47" i="15"/>
  <c r="I48" i="15"/>
  <c r="AP59" i="15"/>
  <c r="AP60" i="15" s="1"/>
  <c r="AO59" i="15"/>
  <c r="AO60" i="15" s="1"/>
  <c r="AN59" i="15"/>
  <c r="AN60" i="15" s="1"/>
  <c r="AM59" i="15"/>
  <c r="AM60" i="15" s="1"/>
  <c r="AL59" i="15"/>
  <c r="AL60" i="15" s="1"/>
  <c r="AK59" i="15"/>
  <c r="AK60" i="15" s="1"/>
  <c r="AJ59" i="15"/>
  <c r="AJ60" i="15" s="1"/>
  <c r="AI59" i="15"/>
  <c r="AI60" i="15" s="1"/>
  <c r="AH59" i="15"/>
  <c r="AH60" i="15" s="1"/>
  <c r="AG59" i="15"/>
  <c r="AG60" i="15" s="1"/>
  <c r="AF59" i="15"/>
  <c r="AF60" i="15"/>
  <c r="AE59" i="15"/>
  <c r="AE60" i="15" s="1"/>
  <c r="AD59" i="15"/>
  <c r="AD60" i="15" s="1"/>
  <c r="AC59" i="15"/>
  <c r="AC60" i="15" s="1"/>
  <c r="AB59" i="15"/>
  <c r="AB60" i="15" s="1"/>
  <c r="AA59" i="15"/>
  <c r="AA60" i="15" s="1"/>
  <c r="Z59" i="15"/>
  <c r="Z60" i="15" s="1"/>
  <c r="Y59" i="15"/>
  <c r="Y60" i="15" s="1"/>
  <c r="X59" i="15"/>
  <c r="X60" i="15" s="1"/>
  <c r="W59" i="15"/>
  <c r="W60" i="15" s="1"/>
  <c r="V59" i="15"/>
  <c r="V60" i="15" s="1"/>
  <c r="U59" i="15"/>
  <c r="U60" i="15" s="1"/>
  <c r="T59" i="15"/>
  <c r="T60" i="15" s="1"/>
  <c r="S59" i="15"/>
  <c r="S60" i="15" s="1"/>
  <c r="R59" i="15"/>
  <c r="R60" i="15" s="1"/>
  <c r="Q59" i="15"/>
  <c r="Q60" i="15" s="1"/>
  <c r="P59" i="15"/>
  <c r="P60" i="15"/>
  <c r="O59" i="15"/>
  <c r="O60" i="15" s="1"/>
  <c r="N59" i="15"/>
  <c r="N60" i="15" s="1"/>
  <c r="M59" i="15"/>
  <c r="M60" i="15" s="1"/>
  <c r="L59" i="15"/>
  <c r="L60" i="15" s="1"/>
  <c r="K59" i="15"/>
  <c r="K60" i="15" s="1"/>
  <c r="J59" i="15"/>
  <c r="J60" i="15" s="1"/>
  <c r="I59" i="15"/>
  <c r="I60" i="15" s="1"/>
  <c r="AP56" i="15"/>
  <c r="AP57" i="15" s="1"/>
  <c r="AP58" i="15" s="1"/>
  <c r="AO56" i="15"/>
  <c r="AO57" i="15" s="1"/>
  <c r="AO58" i="15" s="1"/>
  <c r="AN56" i="15"/>
  <c r="AN57" i="15" s="1"/>
  <c r="AN58" i="15" s="1"/>
  <c r="AM56" i="15"/>
  <c r="AL56" i="15"/>
  <c r="AL57" i="15"/>
  <c r="AL58" i="15" s="1"/>
  <c r="AK56" i="15"/>
  <c r="AK57" i="15" s="1"/>
  <c r="AK58" i="15" s="1"/>
  <c r="AJ56" i="15"/>
  <c r="AI56" i="15"/>
  <c r="AH56" i="15"/>
  <c r="AH57" i="15" s="1"/>
  <c r="AH58" i="15" s="1"/>
  <c r="AG56" i="15"/>
  <c r="AG57" i="15" s="1"/>
  <c r="AG58" i="15" s="1"/>
  <c r="AF56" i="15"/>
  <c r="AE56" i="15"/>
  <c r="AD56" i="15"/>
  <c r="AC56" i="15"/>
  <c r="AC57" i="15" s="1"/>
  <c r="AC58" i="15" s="1"/>
  <c r="AB56" i="15"/>
  <c r="AB57" i="15" s="1"/>
  <c r="AB58" i="15" s="1"/>
  <c r="AA56" i="15"/>
  <c r="Z56" i="15"/>
  <c r="Z57" i="15" s="1"/>
  <c r="Z58" i="15" s="1"/>
  <c r="Y56" i="15"/>
  <c r="Y57" i="15" s="1"/>
  <c r="Y58" i="15" s="1"/>
  <c r="X56" i="15"/>
  <c r="W56" i="15"/>
  <c r="W57" i="15" s="1"/>
  <c r="W58" i="15" s="1"/>
  <c r="V56" i="15"/>
  <c r="V57" i="15" s="1"/>
  <c r="V58" i="15" s="1"/>
  <c r="U56" i="15"/>
  <c r="U57" i="15"/>
  <c r="U58" i="15" s="1"/>
  <c r="T56" i="15"/>
  <c r="S56" i="15"/>
  <c r="R56" i="15"/>
  <c r="R57" i="15" s="1"/>
  <c r="R58" i="15" s="1"/>
  <c r="Q56" i="15"/>
  <c r="Q57" i="15"/>
  <c r="Q58" i="15" s="1"/>
  <c r="P56" i="15"/>
  <c r="O56" i="15"/>
  <c r="N56" i="15"/>
  <c r="M56" i="15"/>
  <c r="M57" i="15" s="1"/>
  <c r="M58" i="15" s="1"/>
  <c r="L56" i="15"/>
  <c r="K56" i="15"/>
  <c r="K57" i="15" s="1"/>
  <c r="K58" i="15" s="1"/>
  <c r="J56" i="15"/>
  <c r="J57" i="15" s="1"/>
  <c r="J58" i="15" s="1"/>
  <c r="I56" i="15"/>
  <c r="I57" i="15"/>
  <c r="I58" i="15" s="1"/>
  <c r="AP54" i="15"/>
  <c r="AP55" i="15" s="1"/>
  <c r="AO54" i="15"/>
  <c r="AO55" i="15" s="1"/>
  <c r="AN54" i="15"/>
  <c r="AN55" i="15" s="1"/>
  <c r="AM54" i="15"/>
  <c r="AM55" i="15"/>
  <c r="AL54" i="15"/>
  <c r="AL55" i="15" s="1"/>
  <c r="AK54" i="15"/>
  <c r="AK55" i="15" s="1"/>
  <c r="AJ54" i="15"/>
  <c r="AJ55" i="15" s="1"/>
  <c r="AI54" i="15"/>
  <c r="AI55" i="15" s="1"/>
  <c r="AH54" i="15"/>
  <c r="AH55" i="15" s="1"/>
  <c r="AG54" i="15"/>
  <c r="AG55" i="15"/>
  <c r="AF54" i="15"/>
  <c r="AF55" i="15" s="1"/>
  <c r="AE54" i="15"/>
  <c r="AE55" i="15"/>
  <c r="AD54" i="15"/>
  <c r="AD55" i="15" s="1"/>
  <c r="AC54" i="15"/>
  <c r="AC55" i="15" s="1"/>
  <c r="AB54" i="15"/>
  <c r="AB55" i="15" s="1"/>
  <c r="AA54" i="15"/>
  <c r="AA55" i="15" s="1"/>
  <c r="Z54" i="15"/>
  <c r="Z55" i="15" s="1"/>
  <c r="Y54" i="15"/>
  <c r="Y55" i="15" s="1"/>
  <c r="X54" i="15"/>
  <c r="X55" i="15" s="1"/>
  <c r="W54" i="15"/>
  <c r="W55" i="15"/>
  <c r="V54" i="15"/>
  <c r="V55" i="15" s="1"/>
  <c r="U54" i="15"/>
  <c r="U55" i="15" s="1"/>
  <c r="T54" i="15"/>
  <c r="T55" i="15" s="1"/>
  <c r="S54" i="15"/>
  <c r="S55" i="15" s="1"/>
  <c r="R54" i="15"/>
  <c r="R55" i="15" s="1"/>
  <c r="Q54" i="15"/>
  <c r="Q55" i="15"/>
  <c r="P54" i="15"/>
  <c r="P55" i="15" s="1"/>
  <c r="O54" i="15"/>
  <c r="O55" i="15"/>
  <c r="N54" i="15"/>
  <c r="N55" i="15" s="1"/>
  <c r="M54" i="15"/>
  <c r="M55" i="15" s="1"/>
  <c r="L54" i="15"/>
  <c r="L55" i="15" s="1"/>
  <c r="K54" i="15"/>
  <c r="K55" i="15" s="1"/>
  <c r="J54" i="15"/>
  <c r="J55" i="15" s="1"/>
  <c r="I54" i="15"/>
  <c r="I55" i="15" s="1"/>
  <c r="AP52" i="15"/>
  <c r="AP53" i="15" s="1"/>
  <c r="AO52" i="15"/>
  <c r="AO53" i="15"/>
  <c r="AN52" i="15"/>
  <c r="AN53" i="15" s="1"/>
  <c r="AM52" i="15"/>
  <c r="AM53" i="15" s="1"/>
  <c r="AL52" i="15"/>
  <c r="AL53" i="15" s="1"/>
  <c r="AK52" i="15"/>
  <c r="AK53" i="15" s="1"/>
  <c r="AJ52" i="15"/>
  <c r="AJ53" i="15" s="1"/>
  <c r="AI52" i="15"/>
  <c r="AI53" i="15"/>
  <c r="AH52" i="15"/>
  <c r="AH53" i="15" s="1"/>
  <c r="AG52" i="15"/>
  <c r="AG53" i="15"/>
  <c r="AF52" i="15"/>
  <c r="AF53" i="15" s="1"/>
  <c r="AE52" i="15"/>
  <c r="AE53" i="15" s="1"/>
  <c r="AD52" i="15"/>
  <c r="AD53" i="15" s="1"/>
  <c r="AC52" i="15"/>
  <c r="AC53" i="15" s="1"/>
  <c r="AB52" i="15"/>
  <c r="AB53" i="15" s="1"/>
  <c r="AA52" i="15"/>
  <c r="AA53" i="15" s="1"/>
  <c r="Z52" i="15"/>
  <c r="Z53" i="15" s="1"/>
  <c r="Y52" i="15"/>
  <c r="Y53" i="15"/>
  <c r="X52" i="15"/>
  <c r="X53" i="15" s="1"/>
  <c r="W52" i="15"/>
  <c r="W53" i="15" s="1"/>
  <c r="V52" i="15"/>
  <c r="V53" i="15" s="1"/>
  <c r="U52" i="15"/>
  <c r="U53" i="15" s="1"/>
  <c r="T52" i="15"/>
  <c r="T53" i="15" s="1"/>
  <c r="S52" i="15"/>
  <c r="S53" i="15"/>
  <c r="R52" i="15"/>
  <c r="R53" i="15" s="1"/>
  <c r="Q52" i="15"/>
  <c r="Q53" i="15"/>
  <c r="P52" i="15"/>
  <c r="P53" i="15" s="1"/>
  <c r="O52" i="15"/>
  <c r="O53" i="15" s="1"/>
  <c r="N52" i="15"/>
  <c r="N53" i="15" s="1"/>
  <c r="M52" i="15"/>
  <c r="M53" i="15" s="1"/>
  <c r="L52" i="15"/>
  <c r="L53" i="15" s="1"/>
  <c r="K52" i="15"/>
  <c r="K53" i="15" s="1"/>
  <c r="J52" i="15"/>
  <c r="J53" i="15" s="1"/>
  <c r="I52" i="15"/>
  <c r="I53" i="15"/>
  <c r="AP49" i="15"/>
  <c r="AO49" i="15"/>
  <c r="AO50" i="15" s="1"/>
  <c r="AO51" i="15" s="1"/>
  <c r="AN49" i="15"/>
  <c r="AN50" i="15"/>
  <c r="AN51" i="15" s="1"/>
  <c r="AM49" i="15"/>
  <c r="AM50" i="15" s="1"/>
  <c r="AM51" i="15" s="1"/>
  <c r="AL49" i="15"/>
  <c r="AK49" i="15"/>
  <c r="AK50" i="15" s="1"/>
  <c r="AK51" i="15" s="1"/>
  <c r="AJ49" i="15"/>
  <c r="AJ50" i="15" s="1"/>
  <c r="AJ51" i="15" s="1"/>
  <c r="AI49" i="15"/>
  <c r="AI50" i="15"/>
  <c r="AI51" i="15" s="1"/>
  <c r="AH49" i="15"/>
  <c r="AG49" i="15"/>
  <c r="AG50" i="15" s="1"/>
  <c r="AG51" i="15" s="1"/>
  <c r="AF49" i="15"/>
  <c r="AF50" i="15" s="1"/>
  <c r="AF51" i="15" s="1"/>
  <c r="AE49" i="15"/>
  <c r="AE50" i="15"/>
  <c r="AE51" i="15" s="1"/>
  <c r="AD49" i="15"/>
  <c r="AC49" i="15"/>
  <c r="AC50" i="15"/>
  <c r="AC51" i="15" s="1"/>
  <c r="AB49" i="15"/>
  <c r="AB50" i="15" s="1"/>
  <c r="AB51" i="15" s="1"/>
  <c r="AA49" i="15"/>
  <c r="AA50" i="15" s="1"/>
  <c r="AA51" i="15" s="1"/>
  <c r="Z49" i="15"/>
  <c r="Y49" i="15"/>
  <c r="Y50" i="15" s="1"/>
  <c r="Y51" i="15" s="1"/>
  <c r="X49" i="15"/>
  <c r="X50" i="15" s="1"/>
  <c r="X51" i="15" s="1"/>
  <c r="W49" i="15"/>
  <c r="W50" i="15" s="1"/>
  <c r="W51" i="15" s="1"/>
  <c r="V49" i="15"/>
  <c r="V50" i="15" s="1"/>
  <c r="V51" i="15" s="1"/>
  <c r="U49" i="15"/>
  <c r="U50" i="15" s="1"/>
  <c r="U51" i="15" s="1"/>
  <c r="T49" i="15"/>
  <c r="T50" i="15"/>
  <c r="T51" i="15"/>
  <c r="S49" i="15"/>
  <c r="S50" i="15" s="1"/>
  <c r="S51" i="15" s="1"/>
  <c r="R49" i="15"/>
  <c r="Q49" i="15"/>
  <c r="Q50" i="15" s="1"/>
  <c r="Q51" i="15" s="1"/>
  <c r="P49" i="15"/>
  <c r="P50" i="15" s="1"/>
  <c r="P51" i="15" s="1"/>
  <c r="O49" i="15"/>
  <c r="O50" i="15" s="1"/>
  <c r="O51" i="15" s="1"/>
  <c r="N49" i="15"/>
  <c r="M49" i="15"/>
  <c r="M50" i="15" s="1"/>
  <c r="M51" i="15" s="1"/>
  <c r="L49" i="15"/>
  <c r="L50" i="15"/>
  <c r="L51" i="15" s="1"/>
  <c r="K49" i="15"/>
  <c r="J49" i="15"/>
  <c r="J50" i="15" s="1"/>
  <c r="J51" i="15" s="1"/>
  <c r="I49" i="15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I6" i="10"/>
  <c r="I28" i="10" s="1"/>
  <c r="J6" i="10"/>
  <c r="J28" i="10" s="1"/>
  <c r="K6" i="10"/>
  <c r="K28" i="10" s="1"/>
  <c r="K45" i="10" s="1"/>
  <c r="L6" i="10"/>
  <c r="L28" i="10" s="1"/>
  <c r="L45" i="10" s="1"/>
  <c r="L61" i="10" s="1"/>
  <c r="L62" i="10" s="1"/>
  <c r="N6" i="10"/>
  <c r="N28" i="10" s="1"/>
  <c r="O6" i="10"/>
  <c r="O28" i="10" s="1"/>
  <c r="P6" i="10"/>
  <c r="P28" i="10" s="1"/>
  <c r="P45" i="10" s="1"/>
  <c r="Q6" i="10"/>
  <c r="Q28" i="10" s="1"/>
  <c r="Q45" i="10" s="1"/>
  <c r="R6" i="10"/>
  <c r="R28" i="10" s="1"/>
  <c r="S6" i="10"/>
  <c r="S28" i="10" s="1"/>
  <c r="T6" i="10"/>
  <c r="T28" i="10" s="1"/>
  <c r="T45" i="10" s="1"/>
  <c r="U6" i="10"/>
  <c r="U28" i="10" s="1"/>
  <c r="U45" i="10" s="1"/>
  <c r="V6" i="10"/>
  <c r="V28" i="10" s="1"/>
  <c r="W6" i="10"/>
  <c r="W28" i="10" s="1"/>
  <c r="W45" i="10" s="1"/>
  <c r="X6" i="10"/>
  <c r="X28" i="10" s="1"/>
  <c r="X45" i="10" s="1"/>
  <c r="Y6" i="10"/>
  <c r="Y28" i="10" s="1"/>
  <c r="Y45" i="10" s="1"/>
  <c r="Z6" i="10"/>
  <c r="Z28" i="10" s="1"/>
  <c r="AA6" i="10"/>
  <c r="AA28" i="10" s="1"/>
  <c r="AA45" i="10" s="1"/>
  <c r="AB6" i="10"/>
  <c r="AB28" i="10" s="1"/>
  <c r="AB45" i="10" s="1"/>
  <c r="AC6" i="10"/>
  <c r="AC28" i="10" s="1"/>
  <c r="AC45" i="10" s="1"/>
  <c r="AD6" i="10"/>
  <c r="AD28" i="10" s="1"/>
  <c r="AE6" i="10"/>
  <c r="AE28" i="10" s="1"/>
  <c r="AE45" i="10" s="1"/>
  <c r="AF6" i="10"/>
  <c r="AF28" i="10" s="1"/>
  <c r="AF45" i="10" s="1"/>
  <c r="AG6" i="10"/>
  <c r="AG28" i="10" s="1"/>
  <c r="AG45" i="10" s="1"/>
  <c r="AH6" i="10"/>
  <c r="AH28" i="10" s="1"/>
  <c r="AI6" i="10"/>
  <c r="AI28" i="10" s="1"/>
  <c r="AI45" i="10" s="1"/>
  <c r="AJ6" i="10"/>
  <c r="AJ28" i="10" s="1"/>
  <c r="AJ45" i="10" s="1"/>
  <c r="AK6" i="10"/>
  <c r="AK28" i="10" s="1"/>
  <c r="AK45" i="10" s="1"/>
  <c r="AL6" i="10"/>
  <c r="AL28" i="10" s="1"/>
  <c r="AM6" i="10"/>
  <c r="AM28" i="10" s="1"/>
  <c r="AM45" i="10" s="1"/>
  <c r="AN6" i="10"/>
  <c r="AN28" i="10" s="1"/>
  <c r="AN45" i="10" s="1"/>
  <c r="AO6" i="10"/>
  <c r="AO28" i="10" s="1"/>
  <c r="AO45" i="10" s="1"/>
  <c r="AP6" i="10"/>
  <c r="AP28" i="10" s="1"/>
  <c r="I59" i="10"/>
  <c r="I60" i="10" s="1"/>
  <c r="J59" i="10"/>
  <c r="J60" i="10" s="1"/>
  <c r="K59" i="10"/>
  <c r="L59" i="10"/>
  <c r="M59" i="10"/>
  <c r="M60" i="10" s="1"/>
  <c r="N59" i="10"/>
  <c r="N60" i="10" s="1"/>
  <c r="O59" i="10"/>
  <c r="O60" i="10" s="1"/>
  <c r="P59" i="10"/>
  <c r="Q59" i="10"/>
  <c r="Q60" i="10" s="1"/>
  <c r="R59" i="10"/>
  <c r="R60" i="10" s="1"/>
  <c r="S59" i="10"/>
  <c r="S60" i="10" s="1"/>
  <c r="T59" i="10"/>
  <c r="U59" i="10"/>
  <c r="U60" i="10" s="1"/>
  <c r="V59" i="10"/>
  <c r="V60" i="10" s="1"/>
  <c r="W59" i="10"/>
  <c r="W60" i="10" s="1"/>
  <c r="X59" i="10"/>
  <c r="Y59" i="10"/>
  <c r="Y60" i="10" s="1"/>
  <c r="Z59" i="10"/>
  <c r="Z60" i="10" s="1"/>
  <c r="AA59" i="10"/>
  <c r="AA60" i="10" s="1"/>
  <c r="AB59" i="10"/>
  <c r="AC59" i="10"/>
  <c r="AC60" i="10" s="1"/>
  <c r="AD59" i="10"/>
  <c r="AD60" i="10" s="1"/>
  <c r="AE59" i="10"/>
  <c r="AE60" i="10" s="1"/>
  <c r="AF59" i="10"/>
  <c r="AG59" i="10"/>
  <c r="AG60" i="10" s="1"/>
  <c r="AH59" i="10"/>
  <c r="AH60" i="10" s="1"/>
  <c r="AI59" i="10"/>
  <c r="AI60" i="10" s="1"/>
  <c r="AJ59" i="10"/>
  <c r="AK59" i="10"/>
  <c r="AK60" i="10" s="1"/>
  <c r="AL59" i="10"/>
  <c r="AL60" i="10" s="1"/>
  <c r="AM59" i="10"/>
  <c r="AM60" i="10" s="1"/>
  <c r="AN59" i="10"/>
  <c r="AO59" i="10"/>
  <c r="AO60" i="10" s="1"/>
  <c r="AP59" i="10"/>
  <c r="AP60" i="10" s="1"/>
  <c r="K60" i="10"/>
  <c r="L60" i="10"/>
  <c r="P60" i="10"/>
  <c r="T60" i="10"/>
  <c r="X60" i="10"/>
  <c r="AB60" i="10"/>
  <c r="AF60" i="10"/>
  <c r="AJ60" i="10"/>
  <c r="AN60" i="10"/>
  <c r="I56" i="10"/>
  <c r="I47" i="10"/>
  <c r="J56" i="10"/>
  <c r="J47" i="10"/>
  <c r="K56" i="10"/>
  <c r="K47" i="10"/>
  <c r="L56" i="10"/>
  <c r="L47" i="10"/>
  <c r="M56" i="10"/>
  <c r="M47" i="10"/>
  <c r="N56" i="10"/>
  <c r="N47" i="10"/>
  <c r="O56" i="10"/>
  <c r="O47" i="10"/>
  <c r="P56" i="10"/>
  <c r="P47" i="10"/>
  <c r="Q56" i="10"/>
  <c r="Q47" i="10"/>
  <c r="R56" i="10"/>
  <c r="R47" i="10"/>
  <c r="S56" i="10"/>
  <c r="S57" i="10" s="1"/>
  <c r="S58" i="10" s="1"/>
  <c r="S47" i="10"/>
  <c r="T56" i="10"/>
  <c r="T47" i="10"/>
  <c r="U56" i="10"/>
  <c r="U57" i="10" s="1"/>
  <c r="U58" i="10" s="1"/>
  <c r="U47" i="10"/>
  <c r="V56" i="10"/>
  <c r="V47" i="10"/>
  <c r="W56" i="10"/>
  <c r="W57" i="10" s="1"/>
  <c r="W58" i="10" s="1"/>
  <c r="W47" i="10"/>
  <c r="X56" i="10"/>
  <c r="X47" i="10"/>
  <c r="Y56" i="10"/>
  <c r="Y57" i="10" s="1"/>
  <c r="Y58" i="10" s="1"/>
  <c r="Y47" i="10"/>
  <c r="Z56" i="10"/>
  <c r="Z47" i="10"/>
  <c r="AA56" i="10"/>
  <c r="AA57" i="10" s="1"/>
  <c r="AA58" i="10" s="1"/>
  <c r="AA47" i="10"/>
  <c r="AB56" i="10"/>
  <c r="AB47" i="10"/>
  <c r="AC56" i="10"/>
  <c r="AC57" i="10" s="1"/>
  <c r="AC58" i="10" s="1"/>
  <c r="AC47" i="10"/>
  <c r="AD56" i="10"/>
  <c r="AD47" i="10"/>
  <c r="AE56" i="10"/>
  <c r="AE57" i="10" s="1"/>
  <c r="AE58" i="10" s="1"/>
  <c r="AE47" i="10"/>
  <c r="AF56" i="10"/>
  <c r="AF47" i="10"/>
  <c r="AG56" i="10"/>
  <c r="AG57" i="10" s="1"/>
  <c r="AG58" i="10" s="1"/>
  <c r="AG47" i="10"/>
  <c r="AH56" i="10"/>
  <c r="AH47" i="10"/>
  <c r="AI56" i="10"/>
  <c r="AI57" i="10" s="1"/>
  <c r="AI58" i="10" s="1"/>
  <c r="AI47" i="10"/>
  <c r="AJ56" i="10"/>
  <c r="AJ47" i="10"/>
  <c r="AK56" i="10"/>
  <c r="AK57" i="10" s="1"/>
  <c r="AK58" i="10" s="1"/>
  <c r="AK47" i="10"/>
  <c r="AL56" i="10"/>
  <c r="AL47" i="10"/>
  <c r="AM56" i="10"/>
  <c r="AM57" i="10" s="1"/>
  <c r="AM58" i="10" s="1"/>
  <c r="AM47" i="10"/>
  <c r="AN56" i="10"/>
  <c r="AN47" i="10"/>
  <c r="AO56" i="10"/>
  <c r="AO57" i="10" s="1"/>
  <c r="AO58" i="10" s="1"/>
  <c r="AO47" i="10"/>
  <c r="AP56" i="10"/>
  <c r="AP47" i="10"/>
  <c r="I54" i="10"/>
  <c r="I55" i="10" s="1"/>
  <c r="J54" i="10"/>
  <c r="J55" i="10" s="1"/>
  <c r="K54" i="10"/>
  <c r="K55" i="10" s="1"/>
  <c r="L54" i="10"/>
  <c r="L55" i="10" s="1"/>
  <c r="M54" i="10"/>
  <c r="M55" i="10" s="1"/>
  <c r="N54" i="10"/>
  <c r="N55" i="10" s="1"/>
  <c r="O54" i="10"/>
  <c r="O55" i="10" s="1"/>
  <c r="P54" i="10"/>
  <c r="P55" i="10" s="1"/>
  <c r="Q54" i="10"/>
  <c r="Q55" i="10" s="1"/>
  <c r="R54" i="10"/>
  <c r="R55" i="10" s="1"/>
  <c r="S54" i="10"/>
  <c r="S55" i="10" s="1"/>
  <c r="T54" i="10"/>
  <c r="T55" i="10" s="1"/>
  <c r="U54" i="10"/>
  <c r="U55" i="10" s="1"/>
  <c r="V54" i="10"/>
  <c r="V55" i="10" s="1"/>
  <c r="W54" i="10"/>
  <c r="W55" i="10" s="1"/>
  <c r="X54" i="10"/>
  <c r="X55" i="10" s="1"/>
  <c r="Y54" i="10"/>
  <c r="Y55" i="10" s="1"/>
  <c r="Z54" i="10"/>
  <c r="Z55" i="10"/>
  <c r="AA54" i="10"/>
  <c r="AA55" i="10" s="1"/>
  <c r="AB54" i="10"/>
  <c r="AB55" i="10" s="1"/>
  <c r="AC54" i="10"/>
  <c r="AC55" i="10" s="1"/>
  <c r="AD54" i="10"/>
  <c r="AD55" i="10" s="1"/>
  <c r="AE54" i="10"/>
  <c r="AE55" i="10" s="1"/>
  <c r="AF54" i="10"/>
  <c r="AF55" i="10" s="1"/>
  <c r="AG54" i="10"/>
  <c r="AG55" i="10" s="1"/>
  <c r="AH54" i="10"/>
  <c r="AH55" i="10"/>
  <c r="AI54" i="10"/>
  <c r="AI55" i="10" s="1"/>
  <c r="AJ54" i="10"/>
  <c r="AJ55" i="10" s="1"/>
  <c r="AK54" i="10"/>
  <c r="AK55" i="10" s="1"/>
  <c r="AL54" i="10"/>
  <c r="AL55" i="10" s="1"/>
  <c r="AM54" i="10"/>
  <c r="AM55" i="10" s="1"/>
  <c r="AN54" i="10"/>
  <c r="AN55" i="10" s="1"/>
  <c r="AO54" i="10"/>
  <c r="AO55" i="10" s="1"/>
  <c r="AP54" i="10"/>
  <c r="AP55" i="10"/>
  <c r="I52" i="10"/>
  <c r="I53" i="10" s="1"/>
  <c r="J52" i="10"/>
  <c r="J53" i="10" s="1"/>
  <c r="K52" i="10"/>
  <c r="K53" i="10" s="1"/>
  <c r="L52" i="10"/>
  <c r="L53" i="10" s="1"/>
  <c r="M52" i="10"/>
  <c r="M53" i="10" s="1"/>
  <c r="N52" i="10"/>
  <c r="N53" i="10"/>
  <c r="O52" i="10"/>
  <c r="O53" i="10" s="1"/>
  <c r="P52" i="10"/>
  <c r="P53" i="10" s="1"/>
  <c r="Q52" i="10"/>
  <c r="Q53" i="10" s="1"/>
  <c r="R52" i="10"/>
  <c r="R53" i="10"/>
  <c r="S52" i="10"/>
  <c r="S53" i="10" s="1"/>
  <c r="T52" i="10"/>
  <c r="T53" i="10" s="1"/>
  <c r="U52" i="10"/>
  <c r="U53" i="10" s="1"/>
  <c r="V52" i="10"/>
  <c r="V53" i="10" s="1"/>
  <c r="W52" i="10"/>
  <c r="W53" i="10" s="1"/>
  <c r="X52" i="10"/>
  <c r="X53" i="10"/>
  <c r="Y52" i="10"/>
  <c r="Y53" i="10" s="1"/>
  <c r="Z52" i="10"/>
  <c r="Z53" i="10" s="1"/>
  <c r="AA52" i="10"/>
  <c r="AA53" i="10" s="1"/>
  <c r="AB52" i="10"/>
  <c r="AB53" i="10" s="1"/>
  <c r="AC52" i="10"/>
  <c r="AC53" i="10" s="1"/>
  <c r="AD52" i="10"/>
  <c r="AD53" i="10"/>
  <c r="AE52" i="10"/>
  <c r="AE53" i="10" s="1"/>
  <c r="AF52" i="10"/>
  <c r="AF53" i="10" s="1"/>
  <c r="AG52" i="10"/>
  <c r="AG53" i="10" s="1"/>
  <c r="AH52" i="10"/>
  <c r="AH53" i="10"/>
  <c r="AI52" i="10"/>
  <c r="AI53" i="10" s="1"/>
  <c r="AJ52" i="10"/>
  <c r="AJ53" i="10" s="1"/>
  <c r="AK52" i="10"/>
  <c r="AK53" i="10" s="1"/>
  <c r="AL52" i="10"/>
  <c r="AL53" i="10" s="1"/>
  <c r="AM52" i="10"/>
  <c r="AM53" i="10" s="1"/>
  <c r="AN52" i="10"/>
  <c r="AN53" i="10"/>
  <c r="AO52" i="10"/>
  <c r="AO53" i="10" s="1"/>
  <c r="AP52" i="10"/>
  <c r="AP53" i="10" s="1"/>
  <c r="I49" i="10"/>
  <c r="I46" i="10"/>
  <c r="J49" i="10"/>
  <c r="J46" i="10"/>
  <c r="K49" i="10"/>
  <c r="K46" i="10"/>
  <c r="L49" i="10"/>
  <c r="L46" i="10"/>
  <c r="M49" i="10"/>
  <c r="M46" i="10"/>
  <c r="N49" i="10"/>
  <c r="N46" i="10"/>
  <c r="O49" i="10"/>
  <c r="O46" i="10"/>
  <c r="P49" i="10"/>
  <c r="P46" i="10"/>
  <c r="Q49" i="10"/>
  <c r="Q46" i="10"/>
  <c r="R49" i="10"/>
  <c r="R46" i="10"/>
  <c r="S49" i="10"/>
  <c r="S46" i="10"/>
  <c r="T49" i="10"/>
  <c r="T46" i="10"/>
  <c r="U49" i="10"/>
  <c r="U46" i="10"/>
  <c r="V49" i="10"/>
  <c r="V46" i="10"/>
  <c r="W49" i="10"/>
  <c r="W46" i="10"/>
  <c r="X49" i="10"/>
  <c r="X46" i="10"/>
  <c r="Y49" i="10"/>
  <c r="Y46" i="10"/>
  <c r="Z49" i="10"/>
  <c r="Z46" i="10"/>
  <c r="AA49" i="10"/>
  <c r="AA46" i="10"/>
  <c r="AB49" i="10"/>
  <c r="AB50" i="10" s="1"/>
  <c r="AB51" i="10" s="1"/>
  <c r="AB46" i="10"/>
  <c r="AC49" i="10"/>
  <c r="AC46" i="10"/>
  <c r="AD49" i="10"/>
  <c r="AD50" i="10" s="1"/>
  <c r="AD51" i="10" s="1"/>
  <c r="AD46" i="10"/>
  <c r="AE49" i="10"/>
  <c r="AE46" i="10"/>
  <c r="AF49" i="10"/>
  <c r="AF50" i="10" s="1"/>
  <c r="AF51" i="10" s="1"/>
  <c r="AF46" i="10"/>
  <c r="AG49" i="10"/>
  <c r="AG46" i="10"/>
  <c r="AH49" i="10"/>
  <c r="AH50" i="10" s="1"/>
  <c r="AH51" i="10" s="1"/>
  <c r="AH46" i="10"/>
  <c r="AI49" i="10"/>
  <c r="AI46" i="10"/>
  <c r="AJ49" i="10"/>
  <c r="AJ50" i="10" s="1"/>
  <c r="AJ51" i="10" s="1"/>
  <c r="AJ46" i="10"/>
  <c r="AK49" i="10"/>
  <c r="AK46" i="10"/>
  <c r="AL49" i="10"/>
  <c r="AL50" i="10" s="1"/>
  <c r="AL51" i="10" s="1"/>
  <c r="AL46" i="10"/>
  <c r="AM49" i="10"/>
  <c r="AM46" i="10"/>
  <c r="AN49" i="10"/>
  <c r="AN50" i="10" s="1"/>
  <c r="AN51" i="10" s="1"/>
  <c r="AN46" i="10"/>
  <c r="AO49" i="10"/>
  <c r="AO46" i="10"/>
  <c r="AP49" i="10"/>
  <c r="AP50" i="10" s="1"/>
  <c r="AP51" i="10" s="1"/>
  <c r="AP46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G45" i="9"/>
  <c r="G44" i="9"/>
  <c r="BA40" i="2" l="1"/>
  <c r="F40" i="2" s="1"/>
  <c r="N40" i="2" s="1"/>
  <c r="BB40" i="2"/>
  <c r="BA32" i="2"/>
  <c r="N32" i="2" s="1"/>
  <c r="Q32" i="2" s="1"/>
  <c r="BB32" i="2"/>
  <c r="BA24" i="2"/>
  <c r="N24" i="2" s="1"/>
  <c r="Q24" i="2" s="1"/>
  <c r="BB24" i="2"/>
  <c r="BA20" i="2"/>
  <c r="N20" i="2" s="1"/>
  <c r="Q20" i="2" s="1"/>
  <c r="BB20" i="2"/>
  <c r="BA12" i="2"/>
  <c r="N12" i="2" s="1"/>
  <c r="Q12" i="2" s="1"/>
  <c r="BB12" i="2"/>
  <c r="BA43" i="2"/>
  <c r="F43" i="2" s="1"/>
  <c r="N43" i="2" s="1"/>
  <c r="BB43" i="2"/>
  <c r="BA35" i="2"/>
  <c r="F35" i="2" s="1"/>
  <c r="N35" i="2" s="1"/>
  <c r="Q35" i="2" s="1"/>
  <c r="BB35" i="2"/>
  <c r="BA27" i="2"/>
  <c r="N27" i="2" s="1"/>
  <c r="Q27" i="2" s="1"/>
  <c r="BB27" i="2"/>
  <c r="BA19" i="2"/>
  <c r="N19" i="2" s="1"/>
  <c r="Q19" i="2" s="1"/>
  <c r="BB19" i="2"/>
  <c r="BA11" i="2"/>
  <c r="N11" i="2" s="1"/>
  <c r="Q11" i="2" s="1"/>
  <c r="BB11" i="2"/>
  <c r="BA42" i="2"/>
  <c r="F42" i="2" s="1"/>
  <c r="N42" i="2" s="1"/>
  <c r="BB42" i="2"/>
  <c r="BA38" i="2"/>
  <c r="F38" i="2" s="1"/>
  <c r="N38" i="2" s="1"/>
  <c r="BB38" i="2"/>
  <c r="BA34" i="2"/>
  <c r="F34" i="2" s="1"/>
  <c r="N34" i="2" s="1"/>
  <c r="Q34" i="2" s="1"/>
  <c r="BB34" i="2"/>
  <c r="BA30" i="2"/>
  <c r="N30" i="2" s="1"/>
  <c r="Q30" i="2" s="1"/>
  <c r="BB30" i="2"/>
  <c r="BA26" i="2"/>
  <c r="N26" i="2" s="1"/>
  <c r="Q26" i="2" s="1"/>
  <c r="BB26" i="2"/>
  <c r="BA22" i="2"/>
  <c r="N22" i="2" s="1"/>
  <c r="Q22" i="2" s="1"/>
  <c r="BB22" i="2"/>
  <c r="BA18" i="2"/>
  <c r="N18" i="2" s="1"/>
  <c r="Q18" i="2" s="1"/>
  <c r="BB18" i="2"/>
  <c r="BA14" i="2"/>
  <c r="N14" i="2" s="1"/>
  <c r="Q14" i="2" s="1"/>
  <c r="BB14" i="2"/>
  <c r="BA44" i="2"/>
  <c r="F44" i="2" s="1"/>
  <c r="N44" i="2" s="1"/>
  <c r="BB44" i="2"/>
  <c r="BA36" i="2"/>
  <c r="F36" i="2" s="1"/>
  <c r="N36" i="2" s="1"/>
  <c r="BB36" i="2"/>
  <c r="BA28" i="2"/>
  <c r="N28" i="2" s="1"/>
  <c r="Q28" i="2" s="1"/>
  <c r="BB28" i="2"/>
  <c r="BA16" i="2"/>
  <c r="N16" i="2" s="1"/>
  <c r="Q16" i="2" s="1"/>
  <c r="BB16" i="2"/>
  <c r="BA39" i="2"/>
  <c r="F39" i="2" s="1"/>
  <c r="N39" i="2" s="1"/>
  <c r="BB39" i="2"/>
  <c r="BA31" i="2"/>
  <c r="N31" i="2" s="1"/>
  <c r="Q31" i="2" s="1"/>
  <c r="BB31" i="2"/>
  <c r="BA23" i="2"/>
  <c r="N23" i="2" s="1"/>
  <c r="Q23" i="2" s="1"/>
  <c r="BB23" i="2"/>
  <c r="BA15" i="2"/>
  <c r="N15" i="2" s="1"/>
  <c r="Q15" i="2" s="1"/>
  <c r="BB15" i="2"/>
  <c r="BA41" i="2"/>
  <c r="F41" i="2" s="1"/>
  <c r="N41" i="2" s="1"/>
  <c r="BB41" i="2"/>
  <c r="BA37" i="2"/>
  <c r="F37" i="2" s="1"/>
  <c r="N37" i="2" s="1"/>
  <c r="BB37" i="2"/>
  <c r="BA33" i="2"/>
  <c r="N33" i="2" s="1"/>
  <c r="Q33" i="2" s="1"/>
  <c r="BB33" i="2"/>
  <c r="BA29" i="2"/>
  <c r="N29" i="2" s="1"/>
  <c r="Q29" i="2" s="1"/>
  <c r="BB29" i="2"/>
  <c r="BA25" i="2"/>
  <c r="N25" i="2" s="1"/>
  <c r="Q25" i="2" s="1"/>
  <c r="BB25" i="2"/>
  <c r="BA21" i="2"/>
  <c r="N21" i="2" s="1"/>
  <c r="Q21" i="2" s="1"/>
  <c r="BB21" i="2"/>
  <c r="BA17" i="2"/>
  <c r="N17" i="2" s="1"/>
  <c r="Q17" i="2" s="1"/>
  <c r="BB17" i="2"/>
  <c r="BA13" i="2"/>
  <c r="N13" i="2" s="1"/>
  <c r="Q13" i="2" s="1"/>
  <c r="BB13" i="2"/>
  <c r="G47" i="2"/>
  <c r="E47" i="2"/>
  <c r="R48" i="2"/>
  <c r="R47" i="2"/>
  <c r="BA10" i="2"/>
  <c r="N10" i="2" s="1"/>
  <c r="Q10" i="2" s="1"/>
  <c r="Y50" i="10"/>
  <c r="Y51" i="10" s="1"/>
  <c r="W50" i="10"/>
  <c r="W51" i="10" s="1"/>
  <c r="U50" i="10"/>
  <c r="U51" i="10" s="1"/>
  <c r="S50" i="10"/>
  <c r="S51" i="10" s="1"/>
  <c r="Q50" i="10"/>
  <c r="Q51" i="10" s="1"/>
  <c r="O50" i="10"/>
  <c r="O51" i="10" s="1"/>
  <c r="M50" i="10"/>
  <c r="M51" i="10" s="1"/>
  <c r="K50" i="10"/>
  <c r="K51" i="10" s="1"/>
  <c r="N50" i="15"/>
  <c r="N51" i="15" s="1"/>
  <c r="AH50" i="15"/>
  <c r="AH51" i="15" s="1"/>
  <c r="O57" i="15"/>
  <c r="O58" i="15" s="1"/>
  <c r="AA57" i="15"/>
  <c r="AA58" i="15" s="1"/>
  <c r="AE57" i="15"/>
  <c r="AE58" i="15" s="1"/>
  <c r="H61" i="10"/>
  <c r="H62" i="10" s="1"/>
  <c r="Q12" i="7" s="1"/>
  <c r="I50" i="15"/>
  <c r="I51" i="15" s="1"/>
  <c r="R50" i="15"/>
  <c r="R51" i="15" s="1"/>
  <c r="Z50" i="15"/>
  <c r="Z51" i="15" s="1"/>
  <c r="AL50" i="15"/>
  <c r="AL51" i="15" s="1"/>
  <c r="AI57" i="15"/>
  <c r="AI58" i="15" s="1"/>
  <c r="K50" i="15"/>
  <c r="K51" i="15" s="1"/>
  <c r="AD50" i="15"/>
  <c r="AD51" i="15" s="1"/>
  <c r="AP50" i="15"/>
  <c r="AP51" i="15" s="1"/>
  <c r="S57" i="15"/>
  <c r="S58" i="15" s="1"/>
  <c r="AM57" i="15"/>
  <c r="AM58" i="15" s="1"/>
  <c r="AK61" i="10"/>
  <c r="AK62" i="10" s="1"/>
  <c r="AC61" i="10"/>
  <c r="AC62" i="10" s="1"/>
  <c r="U61" i="10"/>
  <c r="U62" i="10" s="1"/>
  <c r="Q61" i="10"/>
  <c r="Q62" i="10" s="1"/>
  <c r="AP57" i="10"/>
  <c r="AP58" i="10" s="1"/>
  <c r="AJ61" i="10"/>
  <c r="AJ62" i="10" s="1"/>
  <c r="AB61" i="10"/>
  <c r="AB62" i="10" s="1"/>
  <c r="T61" i="10"/>
  <c r="T62" i="10" s="1"/>
  <c r="X57" i="15"/>
  <c r="X58" i="15" s="1"/>
  <c r="Z50" i="10"/>
  <c r="Z51" i="10" s="1"/>
  <c r="X50" i="10"/>
  <c r="X51" i="10" s="1"/>
  <c r="V50" i="10"/>
  <c r="V51" i="10" s="1"/>
  <c r="T50" i="10"/>
  <c r="T51" i="10" s="1"/>
  <c r="R50" i="10"/>
  <c r="R51" i="10" s="1"/>
  <c r="P50" i="10"/>
  <c r="P51" i="10" s="1"/>
  <c r="N50" i="10"/>
  <c r="N51" i="10" s="1"/>
  <c r="L50" i="10"/>
  <c r="L51" i="10" s="1"/>
  <c r="J50" i="10"/>
  <c r="J51" i="10" s="1"/>
  <c r="AM61" i="10"/>
  <c r="AM62" i="10" s="1"/>
  <c r="AI61" i="10"/>
  <c r="AI62" i="10" s="1"/>
  <c r="AE61" i="10"/>
  <c r="AE62" i="10" s="1"/>
  <c r="S45" i="10"/>
  <c r="S61" i="10" s="1"/>
  <c r="S62" i="10" s="1"/>
  <c r="O45" i="10"/>
  <c r="J45" i="10"/>
  <c r="J61" i="10" s="1"/>
  <c r="J62" i="10" s="1"/>
  <c r="T57" i="15"/>
  <c r="T58" i="15" s="1"/>
  <c r="AF57" i="15"/>
  <c r="AF58" i="15" s="1"/>
  <c r="J45" i="15"/>
  <c r="J61" i="15" s="1"/>
  <c r="J62" i="15" s="1"/>
  <c r="N57" i="15"/>
  <c r="N58" i="15" s="1"/>
  <c r="AD57" i="15"/>
  <c r="AD58" i="15" s="1"/>
  <c r="H57" i="15"/>
  <c r="H58" i="15" s="1"/>
  <c r="P8" i="7" s="1"/>
  <c r="H45" i="15"/>
  <c r="H61" i="15" s="1"/>
  <c r="H62" i="15" s="1"/>
  <c r="P12" i="7" s="1"/>
  <c r="AO61" i="10"/>
  <c r="AO62" i="10" s="1"/>
  <c r="AG61" i="10"/>
  <c r="AG62" i="10" s="1"/>
  <c r="Y61" i="10"/>
  <c r="Y62" i="10" s="1"/>
  <c r="I50" i="10"/>
  <c r="I51" i="10" s="1"/>
  <c r="AN61" i="10"/>
  <c r="AN62" i="10" s="1"/>
  <c r="AF61" i="10"/>
  <c r="AF62" i="10" s="1"/>
  <c r="X61" i="10"/>
  <c r="X62" i="10" s="1"/>
  <c r="P61" i="10"/>
  <c r="P62" i="10" s="1"/>
  <c r="AJ57" i="15"/>
  <c r="AJ58" i="15" s="1"/>
  <c r="H50" i="10"/>
  <c r="H51" i="10" s="1"/>
  <c r="Q5" i="7" s="1"/>
  <c r="AP45" i="10"/>
  <c r="AP61" i="10" s="1"/>
  <c r="AP62" i="10" s="1"/>
  <c r="AL45" i="10"/>
  <c r="AL61" i="10" s="1"/>
  <c r="AL62" i="10" s="1"/>
  <c r="AH45" i="10"/>
  <c r="AH61" i="10" s="1"/>
  <c r="AH62" i="10" s="1"/>
  <c r="AD45" i="10"/>
  <c r="AD61" i="10" s="1"/>
  <c r="AD62" i="10" s="1"/>
  <c r="Z45" i="10"/>
  <c r="Z61" i="10" s="1"/>
  <c r="Z62" i="10" s="1"/>
  <c r="V45" i="10"/>
  <c r="V61" i="10" s="1"/>
  <c r="V62" i="10" s="1"/>
  <c r="R45" i="10"/>
  <c r="N45" i="10"/>
  <c r="N61" i="10" s="1"/>
  <c r="N62" i="10" s="1"/>
  <c r="I45" i="10"/>
  <c r="I61" i="10" s="1"/>
  <c r="I62" i="10" s="1"/>
  <c r="P57" i="15"/>
  <c r="P58" i="15" s="1"/>
  <c r="P61" i="15"/>
  <c r="P62" i="15" s="1"/>
  <c r="T61" i="15"/>
  <c r="T62" i="15" s="1"/>
  <c r="X61" i="15"/>
  <c r="X62" i="15" s="1"/>
  <c r="AB61" i="15"/>
  <c r="AB62" i="15" s="1"/>
  <c r="AF61" i="15"/>
  <c r="AF62" i="15" s="1"/>
  <c r="AJ61" i="15"/>
  <c r="AJ62" i="15" s="1"/>
  <c r="AN61" i="15"/>
  <c r="AN62" i="15" s="1"/>
  <c r="H57" i="10"/>
  <c r="H58" i="10" s="1"/>
  <c r="Q8" i="7" s="1"/>
  <c r="M45" i="10"/>
  <c r="M61" i="10" s="1"/>
  <c r="M62" i="10" s="1"/>
  <c r="O46" i="9"/>
  <c r="L47" i="2"/>
  <c r="K47" i="2"/>
  <c r="J47" i="2"/>
  <c r="I47" i="2"/>
  <c r="H47" i="2"/>
  <c r="K45" i="15"/>
  <c r="K61" i="15" s="1"/>
  <c r="K62" i="15" s="1"/>
  <c r="W45" i="15"/>
  <c r="W61" i="15" s="1"/>
  <c r="W62" i="15" s="1"/>
  <c r="AA45" i="15"/>
  <c r="AA61" i="15" s="1"/>
  <c r="AA62" i="15" s="1"/>
  <c r="I45" i="15"/>
  <c r="I61" i="15" s="1"/>
  <c r="I62" i="15" s="1"/>
  <c r="AE45" i="15"/>
  <c r="AE61" i="15" s="1"/>
  <c r="AE62" i="15" s="1"/>
  <c r="M45" i="15"/>
  <c r="M61" i="15" s="1"/>
  <c r="M62" i="15" s="1"/>
  <c r="N45" i="15"/>
  <c r="N61" i="15" s="1"/>
  <c r="N62" i="15" s="1"/>
  <c r="S45" i="15"/>
  <c r="S61" i="15" s="1"/>
  <c r="S62" i="15" s="1"/>
  <c r="AI45" i="15"/>
  <c r="AI61" i="15" s="1"/>
  <c r="AI62" i="15" s="1"/>
  <c r="V45" i="15"/>
  <c r="V61" i="15" s="1"/>
  <c r="V62" i="15" s="1"/>
  <c r="AD45" i="15"/>
  <c r="AD61" i="15" s="1"/>
  <c r="AD62" i="15" s="1"/>
  <c r="AL45" i="15"/>
  <c r="AL61" i="15" s="1"/>
  <c r="AL62" i="15" s="1"/>
  <c r="L45" i="15"/>
  <c r="L61" i="15" s="1"/>
  <c r="L62" i="15" s="1"/>
  <c r="O45" i="15"/>
  <c r="O61" i="15" s="1"/>
  <c r="O62" i="15" s="1"/>
  <c r="R61" i="10"/>
  <c r="R62" i="10" s="1"/>
  <c r="AA61" i="10"/>
  <c r="AA62" i="10" s="1"/>
  <c r="W61" i="10"/>
  <c r="W62" i="10" s="1"/>
  <c r="O61" i="10"/>
  <c r="O62" i="10" s="1"/>
  <c r="G46" i="9"/>
  <c r="K61" i="10"/>
  <c r="K62" i="10" s="1"/>
  <c r="AO50" i="10"/>
  <c r="AO51" i="10" s="1"/>
  <c r="AM50" i="10"/>
  <c r="AM51" i="10" s="1"/>
  <c r="AK50" i="10"/>
  <c r="AK51" i="10" s="1"/>
  <c r="AI50" i="10"/>
  <c r="AI51" i="10" s="1"/>
  <c r="AG50" i="10"/>
  <c r="AG51" i="10" s="1"/>
  <c r="AE50" i="10"/>
  <c r="AE51" i="10" s="1"/>
  <c r="AC50" i="10"/>
  <c r="AC51" i="10" s="1"/>
  <c r="AA50" i="10"/>
  <c r="AA51" i="10" s="1"/>
  <c r="R45" i="15"/>
  <c r="R61" i="15" s="1"/>
  <c r="R62" i="15" s="1"/>
  <c r="Z45" i="15"/>
  <c r="Z61" i="15" s="1"/>
  <c r="Z62" i="15" s="1"/>
  <c r="AH45" i="15"/>
  <c r="AH61" i="15" s="1"/>
  <c r="AH62" i="15" s="1"/>
  <c r="AM61" i="15"/>
  <c r="AM62" i="15" s="1"/>
  <c r="AP45" i="15"/>
  <c r="AP61" i="15" s="1"/>
  <c r="AP62" i="15" s="1"/>
  <c r="Q57" i="10"/>
  <c r="Q58" i="10" s="1"/>
  <c r="O57" i="10"/>
  <c r="O58" i="10" s="1"/>
  <c r="M57" i="10"/>
  <c r="M58" i="10" s="1"/>
  <c r="K57" i="10"/>
  <c r="K58" i="10" s="1"/>
  <c r="I57" i="10"/>
  <c r="I58" i="10" s="1"/>
  <c r="AN57" i="10"/>
  <c r="AN58" i="10" s="1"/>
  <c r="AL57" i="10"/>
  <c r="AL58" i="10" s="1"/>
  <c r="AJ57" i="10"/>
  <c r="AJ58" i="10" s="1"/>
  <c r="AH57" i="10"/>
  <c r="AH58" i="10" s="1"/>
  <c r="AF57" i="10"/>
  <c r="AF58" i="10" s="1"/>
  <c r="AD57" i="10"/>
  <c r="AD58" i="10" s="1"/>
  <c r="AB57" i="10"/>
  <c r="AB58" i="10" s="1"/>
  <c r="Z57" i="10"/>
  <c r="Z58" i="10" s="1"/>
  <c r="X57" i="10"/>
  <c r="X58" i="10" s="1"/>
  <c r="V57" i="10"/>
  <c r="V58" i="10" s="1"/>
  <c r="T57" i="10"/>
  <c r="T58" i="10" s="1"/>
  <c r="R57" i="10"/>
  <c r="R58" i="10" s="1"/>
  <c r="P57" i="10"/>
  <c r="P58" i="10" s="1"/>
  <c r="N57" i="10"/>
  <c r="N58" i="10" s="1"/>
  <c r="L57" i="10"/>
  <c r="L58" i="10" s="1"/>
  <c r="J57" i="10"/>
  <c r="J58" i="10" s="1"/>
  <c r="L57" i="15"/>
  <c r="L58" i="15" s="1"/>
  <c r="Q45" i="15"/>
  <c r="Q61" i="15" s="1"/>
  <c r="Q62" i="15" s="1"/>
  <c r="H50" i="15"/>
  <c r="H51" i="15" s="1"/>
  <c r="P5" i="7" s="1"/>
  <c r="U45" i="15"/>
  <c r="U61" i="15" s="1"/>
  <c r="U62" i="15" s="1"/>
  <c r="Y45" i="15"/>
  <c r="Y61" i="15" s="1"/>
  <c r="Y62" i="15" s="1"/>
  <c r="AC45" i="15"/>
  <c r="AC61" i="15" s="1"/>
  <c r="AC62" i="15" s="1"/>
  <c r="AG45" i="15"/>
  <c r="AG61" i="15" s="1"/>
  <c r="AG62" i="15" s="1"/>
  <c r="AK45" i="15"/>
  <c r="AK61" i="15" s="1"/>
  <c r="AK62" i="15" s="1"/>
  <c r="AO45" i="15"/>
  <c r="AO61" i="15" s="1"/>
  <c r="AO62" i="15" s="1"/>
  <c r="U6" i="7" l="1"/>
  <c r="F45" i="2"/>
  <c r="F46" i="2"/>
  <c r="R46" i="2"/>
  <c r="P11" i="7"/>
  <c r="Q11" i="7"/>
  <c r="F47" i="2" l="1"/>
  <c r="W46" i="2"/>
  <c r="V46" i="2"/>
  <c r="AB46" i="2"/>
  <c r="AG46" i="2"/>
  <c r="AL46" i="2"/>
  <c r="AR46" i="2"/>
  <c r="AW46" i="2"/>
  <c r="X46" i="2"/>
  <c r="AC46" i="2"/>
  <c r="AH46" i="2"/>
  <c r="AN46" i="2"/>
  <c r="AS46" i="2"/>
  <c r="AX46" i="2"/>
  <c r="T46" i="2"/>
  <c r="Y46" i="2"/>
  <c r="AD46" i="2"/>
  <c r="AJ46" i="2"/>
  <c r="AO46" i="2"/>
  <c r="AT46" i="2"/>
  <c r="AZ46" i="2"/>
  <c r="U46" i="2"/>
  <c r="Z46" i="2"/>
  <c r="AF46" i="2"/>
  <c r="AK46" i="2"/>
  <c r="AP46" i="2"/>
  <c r="AV46" i="2"/>
  <c r="S46" i="2"/>
  <c r="AU46" i="2"/>
  <c r="AE46" i="2"/>
  <c r="AQ46" i="2"/>
  <c r="AA46" i="2"/>
  <c r="AM46" i="2"/>
  <c r="AY46" i="2"/>
  <c r="AI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  <author>School</author>
  </authors>
  <commentList>
    <comment ref="D8" authorId="0" shapeId="0" xr:uid="{00000000-0006-0000-0300-000001000000}">
      <text>
        <r>
          <rPr>
            <sz val="10"/>
            <color indexed="81"/>
            <rFont val="Arial"/>
            <family val="2"/>
          </rPr>
          <t>noteer:
m    (= meisje)
j      (= jongen)</t>
        </r>
      </text>
    </comment>
    <comment ref="G8" authorId="0" shapeId="0" xr:uid="{00000000-0006-0000-0300-000002000000}">
      <text>
        <r>
          <rPr>
            <sz val="10"/>
            <color indexed="81"/>
            <rFont val="Arial"/>
            <family val="2"/>
          </rPr>
          <t>noteer het aantal letters dat benoemd wordt
onv.    = 0 - 4
matig = 5 - 8</t>
        </r>
      </text>
    </comment>
    <comment ref="H8" authorId="0" shapeId="0" xr:uid="{00000000-0006-0000-0300-000003000000}">
      <text>
        <r>
          <rPr>
            <sz val="10"/>
            <color indexed="81"/>
            <rFont val="Arial"/>
            <family val="2"/>
          </rPr>
          <t>noteer het aantal seconden
onv.    &gt; 29 sec.
matig = 23 - 29 sec.</t>
        </r>
      </text>
    </comment>
    <comment ref="I8" authorId="0" shapeId="0" xr:uid="{00000000-0006-0000-0300-000004000000}">
      <text>
        <r>
          <rPr>
            <sz val="10"/>
            <color indexed="81"/>
            <rFont val="Arial"/>
            <family val="2"/>
          </rPr>
          <t>noteer de score
onv.    = 0 - 5
matig = 6 - 10</t>
        </r>
      </text>
    </comment>
    <comment ref="J8" authorId="1" shapeId="0" xr:uid="{00000000-0006-0000-0300-000005000000}">
      <text>
        <r>
          <rPr>
            <sz val="10"/>
            <color indexed="81"/>
            <rFont val="Tahoma"/>
            <family val="2"/>
          </rPr>
          <t>noteer de score
onv.    = 0 - 5
matig = 6 - 7</t>
        </r>
      </text>
    </comment>
    <comment ref="K8" authorId="0" shapeId="0" xr:uid="{00000000-0006-0000-0300-000006000000}">
      <text>
        <r>
          <rPr>
            <sz val="10"/>
            <color indexed="81"/>
            <rFont val="Arial"/>
            <family val="2"/>
          </rPr>
          <t xml:space="preserve">vul in: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 (bij "ja")
</t>
        </r>
        <r>
          <rPr>
            <b/>
            <sz val="10"/>
            <color indexed="81"/>
            <rFont val="Arial"/>
            <family val="2"/>
          </rPr>
          <t xml:space="preserve">d </t>
        </r>
        <r>
          <rPr>
            <sz val="10"/>
            <color indexed="81"/>
            <rFont val="Arial"/>
            <family val="2"/>
          </rPr>
          <t xml:space="preserve">   (bij "deels")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 (bij "nee")</t>
        </r>
      </text>
    </comment>
    <comment ref="L8" authorId="0" shapeId="0" xr:uid="{00000000-0006-0000-0300-000007000000}">
      <text>
        <r>
          <rPr>
            <sz val="10"/>
            <color indexed="81"/>
            <rFont val="Arial"/>
            <family val="2"/>
          </rPr>
          <t>noteer de score
onv.    = 0 - 7
matig = 8 - 13</t>
        </r>
      </text>
    </comment>
    <comment ref="M8" authorId="0" shapeId="0" xr:uid="{00000000-0006-0000-0300-000008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</t>
        </r>
      </text>
    </comment>
    <comment ref="N8" authorId="0" shapeId="0" xr:uid="{00000000-0006-0000-0300-000009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
</t>
        </r>
        <r>
          <rPr>
            <b/>
            <sz val="10"/>
            <color indexed="81"/>
            <rFont val="Arial"/>
            <family val="2"/>
          </rPr>
          <t xml:space="preserve">? </t>
        </r>
        <r>
          <rPr>
            <sz val="10"/>
            <color indexed="81"/>
            <rFont val="Arial"/>
            <family val="2"/>
          </rPr>
          <t xml:space="preserve">  (bij twijfel)</t>
        </r>
      </text>
    </comment>
    <comment ref="O8" authorId="0" shapeId="0" xr:uid="{00000000-0006-0000-0300-00000A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v </t>
        </r>
        <r>
          <rPr>
            <sz val="10"/>
            <color indexed="81"/>
            <rFont val="Arial"/>
            <family val="2"/>
          </rPr>
          <t xml:space="preserve">   (als "voldoende / goed")
</t>
        </r>
        <r>
          <rPr>
            <b/>
            <sz val="10"/>
            <color indexed="81"/>
            <rFont val="Arial"/>
            <family val="2"/>
          </rPr>
          <t>m</t>
        </r>
        <r>
          <rPr>
            <sz val="10"/>
            <color indexed="81"/>
            <rFont val="Arial"/>
            <family val="2"/>
          </rPr>
          <t xml:space="preserve">   (bij "matig")
</t>
        </r>
        <r>
          <rPr>
            <b/>
            <sz val="10"/>
            <color indexed="81"/>
            <rFont val="Arial"/>
            <family val="2"/>
          </rPr>
          <t>o</t>
        </r>
        <r>
          <rPr>
            <sz val="10"/>
            <color indexed="81"/>
            <rFont val="Arial"/>
            <family val="2"/>
          </rPr>
          <t xml:space="preserve">    (bij "onvoldoende")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  <author>School</author>
  </authors>
  <commentList>
    <comment ref="D8" authorId="0" shapeId="0" xr:uid="{00000000-0006-0000-0400-000001000000}">
      <text>
        <r>
          <rPr>
            <sz val="10"/>
            <color indexed="81"/>
            <rFont val="Arial"/>
            <family val="2"/>
          </rPr>
          <t>noteer:
m    (= meisje)
j      (= jongen)</t>
        </r>
      </text>
    </comment>
    <comment ref="G8" authorId="0" shapeId="0" xr:uid="{00000000-0006-0000-0400-000002000000}">
      <text>
        <r>
          <rPr>
            <sz val="10"/>
            <color indexed="81"/>
            <rFont val="Arial"/>
            <family val="2"/>
          </rPr>
          <t>noteer het aantal letters dat benoemd wordt
onv.    = 0 - 8
matig = 9 - 14</t>
        </r>
      </text>
    </comment>
    <comment ref="H8" authorId="0" shapeId="0" xr:uid="{00000000-0006-0000-0400-000003000000}">
      <text>
        <r>
          <rPr>
            <sz val="10"/>
            <color indexed="81"/>
            <rFont val="Arial"/>
            <family val="2"/>
          </rPr>
          <t>noteer het aantal seconden
onv.    &gt; 29 sec.
matig = 23 - 29 sec.</t>
        </r>
      </text>
    </comment>
    <comment ref="I8" authorId="0" shapeId="0" xr:uid="{00000000-0006-0000-0400-000004000000}">
      <text>
        <r>
          <rPr>
            <sz val="10"/>
            <color indexed="81"/>
            <rFont val="Arial"/>
            <family val="2"/>
          </rPr>
          <t>noteer de score
onv.    = 0 - 8
matig = 9 - 12</t>
        </r>
      </text>
    </comment>
    <comment ref="J8" authorId="1" shapeId="0" xr:uid="{00000000-0006-0000-0400-000005000000}">
      <text>
        <r>
          <rPr>
            <sz val="10"/>
            <color indexed="81"/>
            <rFont val="Tahoma"/>
            <family val="2"/>
          </rPr>
          <t>noteer de score
onv.    = 0 - 5
matig = 6 - 7</t>
        </r>
      </text>
    </comment>
    <comment ref="K8" authorId="0" shapeId="0" xr:uid="{00000000-0006-0000-0400-000006000000}">
      <text>
        <r>
          <rPr>
            <sz val="10"/>
            <color indexed="81"/>
            <rFont val="Arial"/>
            <family val="2"/>
          </rPr>
          <t xml:space="preserve">vul in: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 (bij "ja")
</t>
        </r>
        <r>
          <rPr>
            <b/>
            <sz val="10"/>
            <color indexed="81"/>
            <rFont val="Arial"/>
            <family val="2"/>
          </rPr>
          <t xml:space="preserve">d </t>
        </r>
        <r>
          <rPr>
            <sz val="10"/>
            <color indexed="81"/>
            <rFont val="Arial"/>
            <family val="2"/>
          </rPr>
          <t xml:space="preserve">   (bij "deels")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 (bij "nee")</t>
        </r>
      </text>
    </comment>
    <comment ref="L8" authorId="0" shapeId="0" xr:uid="{00000000-0006-0000-0400-000007000000}">
      <text>
        <r>
          <rPr>
            <sz val="10"/>
            <color indexed="81"/>
            <rFont val="Arial"/>
            <family val="2"/>
          </rPr>
          <t>noteer de score
onv.    = 0 - 7
matig = 8 - 13</t>
        </r>
      </text>
    </comment>
    <comment ref="M8" authorId="0" shapeId="0" xr:uid="{00000000-0006-0000-0400-000008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</t>
        </r>
      </text>
    </comment>
    <comment ref="N8" authorId="0" shapeId="0" xr:uid="{00000000-0006-0000-0400-000009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j </t>
        </r>
        <r>
          <rPr>
            <sz val="10"/>
            <color indexed="81"/>
            <rFont val="Arial"/>
            <family val="2"/>
          </rPr>
          <t xml:space="preserve">   (als "ja")
</t>
        </r>
        <r>
          <rPr>
            <b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Arial"/>
            <family val="2"/>
          </rPr>
          <t xml:space="preserve">   (bij "nee")
</t>
        </r>
        <r>
          <rPr>
            <b/>
            <sz val="10"/>
            <color indexed="81"/>
            <rFont val="Arial"/>
            <family val="2"/>
          </rPr>
          <t xml:space="preserve">? </t>
        </r>
        <r>
          <rPr>
            <sz val="10"/>
            <color indexed="81"/>
            <rFont val="Arial"/>
            <family val="2"/>
          </rPr>
          <t xml:space="preserve">  (bij twijfel)</t>
        </r>
      </text>
    </comment>
    <comment ref="O8" authorId="0" shapeId="0" xr:uid="{00000000-0006-0000-0400-00000A000000}">
      <text>
        <r>
          <rPr>
            <sz val="10"/>
            <color indexed="81"/>
            <rFont val="Arial"/>
            <family val="2"/>
          </rPr>
          <t xml:space="preserve">noteer:
</t>
        </r>
        <r>
          <rPr>
            <b/>
            <sz val="10"/>
            <color indexed="81"/>
            <rFont val="Arial"/>
            <family val="2"/>
          </rPr>
          <t xml:space="preserve">v </t>
        </r>
        <r>
          <rPr>
            <sz val="10"/>
            <color indexed="81"/>
            <rFont val="Arial"/>
            <family val="2"/>
          </rPr>
          <t xml:space="preserve">   (als "voldoende / goed")
</t>
        </r>
        <r>
          <rPr>
            <b/>
            <sz val="10"/>
            <color indexed="81"/>
            <rFont val="Arial"/>
            <family val="2"/>
          </rPr>
          <t>m</t>
        </r>
        <r>
          <rPr>
            <sz val="10"/>
            <color indexed="81"/>
            <rFont val="Arial"/>
            <family val="2"/>
          </rPr>
          <t xml:space="preserve">   (bij "matig")
</t>
        </r>
        <r>
          <rPr>
            <b/>
            <sz val="10"/>
            <color indexed="81"/>
            <rFont val="Arial"/>
            <family val="2"/>
          </rPr>
          <t>o</t>
        </r>
        <r>
          <rPr>
            <sz val="10"/>
            <color indexed="81"/>
            <rFont val="Arial"/>
            <family val="2"/>
          </rPr>
          <t xml:space="preserve">    (bij "onvoldoende")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win98</author>
  </authors>
  <commentList>
    <comment ref="E9" authorId="0" shapeId="0" xr:uid="{00000000-0006-0000-0500-000001000000}">
      <text>
        <r>
          <rPr>
            <sz val="10"/>
            <color indexed="81"/>
            <rFont val="Arial"/>
            <family val="2"/>
          </rPr>
          <t>max score: 18
vold / goed &gt; 15
matig = 14 - 15
onvold = 0 - 13</t>
        </r>
      </text>
    </comment>
    <comment ref="F9" authorId="0" shapeId="0" xr:uid="{00000000-0006-0000-0500-000002000000}">
      <text>
        <r>
          <rPr>
            <sz val="10"/>
            <color indexed="81"/>
            <rFont val="Arial"/>
            <family val="2"/>
          </rPr>
          <t>max score: 34
goed &gt; 26
vold &gt; 14
matig = 11 - 14
onvold = 0 - 10</t>
        </r>
      </text>
    </comment>
    <comment ref="G9" authorId="0" shapeId="0" xr:uid="{00000000-0006-0000-0500-000003000000}">
      <text>
        <r>
          <rPr>
            <sz val="10"/>
            <color indexed="81"/>
            <rFont val="Arial"/>
            <family val="2"/>
          </rPr>
          <t>max score: 10
vold / goed &gt; 8
matig = 8
onvold = 0 - 7</t>
        </r>
      </text>
    </comment>
    <comment ref="H9" authorId="0" shapeId="0" xr:uid="{00000000-0006-0000-0500-000004000000}">
      <text>
        <r>
          <rPr>
            <sz val="10"/>
            <color indexed="81"/>
            <rFont val="Arial"/>
            <family val="2"/>
          </rPr>
          <t>max score: 16
vold / goed &gt; 14
matig = 12 - 14
onvold = 0 - 11</t>
        </r>
      </text>
    </comment>
    <comment ref="I9" authorId="0" shapeId="0" xr:uid="{00000000-0006-0000-0500-000005000000}">
      <text>
        <r>
          <rPr>
            <sz val="10"/>
            <color indexed="81"/>
            <rFont val="Arial"/>
            <family val="2"/>
          </rPr>
          <t>noteer de tijd en bereken de gemiddelde snelheid per letter door het aantal seconden te delen door 50 (aantal items)
bijv: 
3 min en 20 sec = (3x60)+20 = 200 seconden / 50 = 4 seconden per item</t>
        </r>
      </text>
    </comment>
    <comment ref="J9" authorId="0" shapeId="0" xr:uid="{00000000-0006-0000-0500-000006000000}">
      <text>
        <r>
          <rPr>
            <sz val="10"/>
            <color indexed="81"/>
            <rFont val="Arial"/>
            <family val="2"/>
          </rPr>
          <t>noteer de tijd en bereken de gemiddelde snelheid per cijfer door het aantal seconden te delen door 50 (aantal items)
bijv: 
3 min en 20 sec = (3x60)+20 = 200 seconden / 50 = 4 seconden per item</t>
        </r>
      </text>
    </comment>
    <comment ref="K9" authorId="0" shapeId="0" xr:uid="{00000000-0006-0000-0500-000007000000}">
      <text>
        <r>
          <rPr>
            <sz val="10"/>
            <color indexed="81"/>
            <rFont val="Arial"/>
            <family val="2"/>
          </rPr>
          <t>noteer de tijd en bereken de gemiddelde snelheid per plaatje door het aantal seconden te delen door 50 (aantal items)
bijv: 
3 min en 20 sec = (3x60)+20 = 200 seconden / 50 = 4 seconden per item</t>
        </r>
      </text>
    </comment>
    <comment ref="L9" authorId="0" shapeId="0" xr:uid="{00000000-0006-0000-0500-000008000000}">
      <text>
        <r>
          <rPr>
            <sz val="10"/>
            <color indexed="81"/>
            <rFont val="Arial"/>
            <family val="2"/>
          </rPr>
          <t>noteer de tijd en bereken de gemiddelde snelheid per kleur door het aantal seconden te delen door 50 (aantal items)
bijv: 
3 min en 20 sec = (3x60)+20 = 200 seconden / 50 = 4 seconden per item</t>
        </r>
      </text>
    </comment>
  </commentList>
</comments>
</file>

<file path=xl/sharedStrings.xml><?xml version="1.0" encoding="utf-8"?>
<sst xmlns="http://schemas.openxmlformats.org/spreadsheetml/2006/main" count="435" uniqueCount="166">
  <si>
    <t>Naam:</t>
  </si>
  <si>
    <t>letterclustertest</t>
  </si>
  <si>
    <t>score</t>
  </si>
  <si>
    <t>letters benoemen</t>
  </si>
  <si>
    <t xml:space="preserve">groep </t>
  </si>
  <si>
    <t>percentage onv./matig</t>
  </si>
  <si>
    <t>onvoldoende / matig</t>
  </si>
  <si>
    <t>totaal aantal leerlingen</t>
  </si>
  <si>
    <t xml:space="preserve">datum: </t>
  </si>
  <si>
    <t>fonemische analysetest</t>
  </si>
  <si>
    <t>rijmen</t>
  </si>
  <si>
    <t>beginklank</t>
  </si>
  <si>
    <t xml:space="preserve">onvoldoende </t>
  </si>
  <si>
    <t>% onvoldoende</t>
  </si>
  <si>
    <t>onvoldoende</t>
  </si>
  <si>
    <t>auditieve</t>
  </si>
  <si>
    <t>analyse</t>
  </si>
  <si>
    <t>synthese</t>
  </si>
  <si>
    <t>letters</t>
  </si>
  <si>
    <t>matig</t>
  </si>
  <si>
    <t>aanvullende informatie</t>
  </si>
  <si>
    <t>2.1</t>
  </si>
  <si>
    <t>woorden</t>
  </si>
  <si>
    <t>alfabetisch principe</t>
  </si>
  <si>
    <t>geb.datum</t>
  </si>
  <si>
    <t>a. weigert</t>
  </si>
  <si>
    <t>b. plaatjes benoemen</t>
  </si>
  <si>
    <t>d. schriftelijke taal</t>
  </si>
  <si>
    <t>e. leest echt</t>
  </si>
  <si>
    <t>a. tekeningetjes</t>
  </si>
  <si>
    <t>b. krabbels</t>
  </si>
  <si>
    <t>c. reeksen letterachtigen</t>
  </si>
  <si>
    <t>d. relatie tussen letters en klanken</t>
  </si>
  <si>
    <t>e. woord correct zoals het klinkt</t>
  </si>
  <si>
    <t>geboortedatum</t>
  </si>
  <si>
    <t>datum:</t>
  </si>
  <si>
    <t>j / m</t>
  </si>
  <si>
    <t xml:space="preserve">letters </t>
  </si>
  <si>
    <t xml:space="preserve">kleuren </t>
  </si>
  <si>
    <t>invented spelling</t>
  </si>
  <si>
    <t>logopedie</t>
  </si>
  <si>
    <t>erfelijk</t>
  </si>
  <si>
    <t>het oordeel van juf</t>
  </si>
  <si>
    <t>.. - .. - ….</t>
  </si>
  <si>
    <t>benoemd</t>
  </si>
  <si>
    <t>tempo</t>
  </si>
  <si>
    <t>eigen naam</t>
  </si>
  <si>
    <t>j</t>
  </si>
  <si>
    <t>kleuren tempo</t>
  </si>
  <si>
    <t>oordeel juf</t>
  </si>
  <si>
    <t>3.0</t>
  </si>
  <si>
    <t>leerlingenlijst</t>
  </si>
  <si>
    <t>begin groep 3</t>
  </si>
  <si>
    <t>c. mondelinge taal</t>
  </si>
  <si>
    <t>A.   Boekoriëntatie en verhaalbegrip</t>
  </si>
  <si>
    <t>is aandachtig bij het voorlezen, geniet ervan</t>
  </si>
  <si>
    <t>j / n</t>
  </si>
  <si>
    <t>reageert tijdens het voorlezen, sluit aan bij het verhaal</t>
  </si>
  <si>
    <t>verwacht iets: voorspellingen of vragen over de tekst</t>
  </si>
  <si>
    <t>imiteert voorleesgedrag</t>
  </si>
  <si>
    <t>speelt verhaal na</t>
  </si>
  <si>
    <t>vertelt boekinhoud</t>
  </si>
  <si>
    <t>X</t>
  </si>
  <si>
    <t>B.   Oriëntatie op de functie</t>
  </si>
  <si>
    <t>en aard van geschreven taal</t>
  </si>
  <si>
    <t>kan symbolen gebruiken (picto's, lotto's)</t>
  </si>
  <si>
    <t>gaat graag in de lees-schrijfhoek + is actief en zelfst. met lezen / schrijven bezig</t>
  </si>
  <si>
    <t>vraagt de leerkracht om dingen op te schrijven</t>
  </si>
  <si>
    <t>is nieuwsgierig naar lezen en schrijven, stelt daar vragen over</t>
  </si>
  <si>
    <t>kan actief rijmen (ook woorden die eindigen op -p of -t)</t>
  </si>
  <si>
    <t>kan de beginklank van een woord zeggen</t>
  </si>
  <si>
    <t>kan drieklanken auditief synthetiseren</t>
  </si>
  <si>
    <t xml:space="preserve">kan letters correct benoemen </t>
  </si>
  <si>
    <t>leest eigen naam</t>
  </si>
  <si>
    <t>schrijft (stukje van) eigen naam</t>
  </si>
  <si>
    <t>herkent woorden in de klas</t>
  </si>
  <si>
    <t xml:space="preserve">schrijft zelf: </t>
  </si>
  <si>
    <t>duidelijke woordvindingsproblemen</t>
  </si>
  <si>
    <t>moeite met het spraakverstaan in achtergrondlawaai</t>
  </si>
  <si>
    <t>moeite met een verbaal gegeven opdracht</t>
  </si>
  <si>
    <t>thuis wordt niet veel (voor)gelezen</t>
  </si>
  <si>
    <t>lees- spellingsproblemen in de familie</t>
  </si>
  <si>
    <t>vertraagde spraakontwikkeling</t>
  </si>
  <si>
    <t>vraag A1-C3 met "ja"</t>
  </si>
  <si>
    <t>vraag A7</t>
  </si>
  <si>
    <t>vraag D1 - D7 met "nee"</t>
  </si>
  <si>
    <t>puntentotaal:</t>
  </si>
  <si>
    <t>percentage:</t>
  </si>
  <si>
    <t>C.   Taalbewustzijn en</t>
  </si>
  <si>
    <t>D.   Functioneel lezen en schrijven</t>
  </si>
  <si>
    <t>E.   Specifieke risicofactoren</t>
  </si>
  <si>
    <t>vraag D4</t>
  </si>
  <si>
    <t>zelf verhaal voorlezen</t>
  </si>
  <si>
    <r>
      <t xml:space="preserve">Signalering ontwikkeling tussendoelen beginnende geletterdheid </t>
    </r>
    <r>
      <rPr>
        <sz val="10"/>
        <rFont val="Arial"/>
        <family val="2"/>
      </rPr>
      <t>(Anneke Smits)</t>
    </r>
  </si>
  <si>
    <t>benoemtaak</t>
  </si>
  <si>
    <t>cijfers</t>
  </si>
  <si>
    <t>plaatjes</t>
  </si>
  <si>
    <t>kleuren</t>
  </si>
  <si>
    <t>vraag A1 - A6 met "ja"</t>
  </si>
  <si>
    <t>totaal boekorientatie:</t>
  </si>
  <si>
    <t>percentage boekoriëntatie:</t>
  </si>
  <si>
    <t>vraag B1 - B5 met "ja"</t>
  </si>
  <si>
    <t>percentage geschreven taal</t>
  </si>
  <si>
    <t>percentage taalbewustzijn</t>
  </si>
  <si>
    <t>vraag C1 - C4 met "ja"</t>
  </si>
  <si>
    <t>vraag D1 - D3 met "ja"</t>
  </si>
  <si>
    <t>totaal functioneel lezen en schrijven</t>
  </si>
  <si>
    <t>percentage lezen en schrijven</t>
  </si>
  <si>
    <t>percentage risicofactoren</t>
  </si>
  <si>
    <t>punten totaal</t>
  </si>
  <si>
    <t>A = boekoriëntatie</t>
  </si>
  <si>
    <t>B = geschreven taal</t>
  </si>
  <si>
    <t>C = taalbewustzijn</t>
  </si>
  <si>
    <t>D = lezen en schrijven</t>
  </si>
  <si>
    <t>E = risicofactoren</t>
  </si>
  <si>
    <t>opmerkingen</t>
  </si>
  <si>
    <t>verzamelformulier dyslexieprotocol van</t>
  </si>
  <si>
    <t>percentage totaal</t>
  </si>
  <si>
    <t>toetsen van prof. Aarnoutse</t>
  </si>
  <si>
    <t>tussendoelen</t>
  </si>
  <si>
    <t>problemen met het leren en snel benoemen van: kleuren (letters)</t>
  </si>
  <si>
    <t>weet dat de leerkracht de tekst niet kan lezen als de letters bedekt zijn</t>
  </si>
  <si>
    <t>2.2</t>
  </si>
  <si>
    <t>score 1</t>
  </si>
  <si>
    <t>score 2</t>
  </si>
  <si>
    <t>BAO - Kleuterscreening (januari) - groep 2</t>
  </si>
  <si>
    <t>BAO - Kleuterscreening (mei / juni) - groep 2</t>
  </si>
  <si>
    <t>aud. analyse</t>
  </si>
  <si>
    <t>aud. synthese</t>
  </si>
  <si>
    <t xml:space="preserve">auditieve </t>
  </si>
  <si>
    <t>i</t>
  </si>
  <si>
    <t>e</t>
  </si>
  <si>
    <t>o</t>
  </si>
  <si>
    <t>a</t>
  </si>
  <si>
    <t>u</t>
  </si>
  <si>
    <t>aa</t>
  </si>
  <si>
    <t>ee</t>
  </si>
  <si>
    <t>oo</t>
  </si>
  <si>
    <t>uu</t>
  </si>
  <si>
    <t>oe</t>
  </si>
  <si>
    <t>ij</t>
  </si>
  <si>
    <t>eu</t>
  </si>
  <si>
    <t>ie</t>
  </si>
  <si>
    <t>ou</t>
  </si>
  <si>
    <t>au</t>
  </si>
  <si>
    <t>ui</t>
  </si>
  <si>
    <t>ei</t>
  </si>
  <si>
    <t>k</t>
  </si>
  <si>
    <t>m</t>
  </si>
  <si>
    <t>s</t>
  </si>
  <si>
    <t>p</t>
  </si>
  <si>
    <t>r</t>
  </si>
  <si>
    <t>v</t>
  </si>
  <si>
    <t>n</t>
  </si>
  <si>
    <t>t</t>
  </si>
  <si>
    <t>b</t>
  </si>
  <si>
    <t>d</t>
  </si>
  <si>
    <t>z</t>
  </si>
  <si>
    <t>h</t>
  </si>
  <si>
    <t>w</t>
  </si>
  <si>
    <t>l</t>
  </si>
  <si>
    <t>g</t>
  </si>
  <si>
    <t>f</t>
  </si>
  <si>
    <t>x = niet gekend</t>
  </si>
  <si>
    <t>totaal</t>
  </si>
  <si>
    <t>aantal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</si>
</sst>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d/mmm/yyyy"/>
    <numFmt numFmtId="166" formatCode="[$-413]d/mmm/yy;@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9"/>
      <name val="Wingdings 2"/>
      <family val="1"/>
      <charset val="2"/>
    </font>
    <font>
      <sz val="10"/>
      <name val="Arial"/>
      <family val="2"/>
    </font>
    <font>
      <sz val="10"/>
      <color indexed="81"/>
      <name val="Tahoma"/>
      <family val="2"/>
    </font>
    <font>
      <sz val="12"/>
      <color indexed="9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sz val="12"/>
      <name val="Arial Black"/>
      <family val="2"/>
    </font>
    <font>
      <sz val="9"/>
      <name val="Verdana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3" xfId="0" applyBorder="1" applyProtection="1"/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9" fontId="0" fillId="0" borderId="32" xfId="1" applyFont="1" applyBorder="1" applyAlignment="1" applyProtection="1">
      <alignment horizontal="center"/>
    </xf>
    <xf numFmtId="0" fontId="0" fillId="4" borderId="36" xfId="0" applyFill="1" applyBorder="1" applyAlignment="1" applyProtection="1">
      <alignment horizontal="center"/>
    </xf>
    <xf numFmtId="0" fontId="0" fillId="0" borderId="2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10" fillId="0" borderId="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0" xfId="0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4" borderId="28" xfId="0" applyFill="1" applyBorder="1" applyProtection="1"/>
    <xf numFmtId="0" fontId="0" fillId="4" borderId="40" xfId="0" applyFill="1" applyBorder="1" applyAlignment="1" applyProtection="1">
      <alignment horizontal="center"/>
    </xf>
    <xf numFmtId="0" fontId="0" fillId="4" borderId="41" xfId="0" applyFill="1" applyBorder="1" applyAlignment="1" applyProtection="1">
      <alignment horizontal="center"/>
    </xf>
    <xf numFmtId="0" fontId="0" fillId="4" borderId="39" xfId="0" applyFill="1" applyBorder="1" applyAlignment="1" applyProtection="1">
      <alignment horizontal="center"/>
    </xf>
    <xf numFmtId="0" fontId="0" fillId="4" borderId="42" xfId="0" applyFill="1" applyBorder="1" applyAlignment="1" applyProtection="1">
      <alignment horizontal="center"/>
    </xf>
    <xf numFmtId="0" fontId="0" fillId="4" borderId="28" xfId="0" applyFill="1" applyBorder="1" applyAlignment="1" applyProtection="1">
      <alignment horizontal="center"/>
    </xf>
    <xf numFmtId="0" fontId="13" fillId="4" borderId="0" xfId="0" applyFont="1" applyFill="1" applyBorder="1" applyProtection="1"/>
    <xf numFmtId="0" fontId="0" fillId="4" borderId="43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0" fillId="4" borderId="27" xfId="0" applyFill="1" applyBorder="1" applyAlignment="1" applyProtection="1">
      <alignment horizontal="center"/>
    </xf>
    <xf numFmtId="0" fontId="0" fillId="4" borderId="25" xfId="0" applyFill="1" applyBorder="1" applyAlignment="1" applyProtection="1">
      <alignment horizontal="center"/>
    </xf>
    <xf numFmtId="0" fontId="0" fillId="4" borderId="26" xfId="0" applyFill="1" applyBorder="1" applyAlignment="1" applyProtection="1">
      <alignment horizontal="center"/>
    </xf>
    <xf numFmtId="0" fontId="13" fillId="3" borderId="26" xfId="0" applyFont="1" applyFill="1" applyBorder="1" applyAlignment="1" applyProtection="1">
      <alignment horizontal="left"/>
    </xf>
    <xf numFmtId="0" fontId="0" fillId="3" borderId="45" xfId="0" applyFill="1" applyBorder="1" applyAlignment="1" applyProtection="1">
      <alignment horizontal="center"/>
    </xf>
    <xf numFmtId="0" fontId="0" fillId="3" borderId="46" xfId="0" applyFill="1" applyBorder="1" applyAlignment="1" applyProtection="1">
      <alignment horizontal="center"/>
    </xf>
    <xf numFmtId="0" fontId="0" fillId="3" borderId="35" xfId="0" applyFill="1" applyBorder="1" applyAlignment="1" applyProtection="1">
      <alignment horizontal="center" shrinkToFit="1"/>
    </xf>
    <xf numFmtId="0" fontId="0" fillId="3" borderId="38" xfId="0" applyFill="1" applyBorder="1" applyAlignment="1" applyProtection="1">
      <alignment horizontal="center" shrinkToFit="1"/>
    </xf>
    <xf numFmtId="0" fontId="0" fillId="3" borderId="47" xfId="0" applyFill="1" applyBorder="1" applyAlignment="1" applyProtection="1">
      <alignment horizontal="center" shrinkToFit="1"/>
    </xf>
    <xf numFmtId="0" fontId="0" fillId="3" borderId="0" xfId="0" applyFill="1" applyBorder="1" applyAlignment="1" applyProtection="1">
      <alignment horizontal="center" shrinkToFit="1"/>
    </xf>
    <xf numFmtId="0" fontId="0" fillId="3" borderId="25" xfId="0" applyFill="1" applyBorder="1" applyAlignment="1" applyProtection="1">
      <alignment horizontal="center" shrinkToFit="1"/>
    </xf>
    <xf numFmtId="0" fontId="0" fillId="0" borderId="31" xfId="0" applyBorder="1" applyAlignment="1" applyProtection="1">
      <alignment horizontal="center"/>
      <protection locked="0"/>
    </xf>
    <xf numFmtId="14" fontId="0" fillId="0" borderId="31" xfId="0" applyNumberFormat="1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14" fontId="0" fillId="0" borderId="29" xfId="0" applyNumberForma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</xf>
    <xf numFmtId="9" fontId="0" fillId="0" borderId="3" xfId="1" applyFont="1" applyBorder="1" applyAlignment="1" applyProtection="1">
      <alignment horizontal="center"/>
    </xf>
    <xf numFmtId="0" fontId="0" fillId="0" borderId="0" xfId="0" applyFill="1" applyBorder="1"/>
    <xf numFmtId="0" fontId="6" fillId="0" borderId="0" xfId="0" applyFont="1" applyAlignment="1" applyProtection="1">
      <alignment horizontal="center" vertical="top" wrapText="1"/>
    </xf>
    <xf numFmtId="0" fontId="5" fillId="4" borderId="39" xfId="0" applyFont="1" applyFill="1" applyBorder="1" applyAlignment="1" applyProtection="1">
      <alignment horizontal="center" vertical="top" wrapText="1"/>
    </xf>
    <xf numFmtId="0" fontId="4" fillId="4" borderId="47" xfId="0" applyFont="1" applyFill="1" applyBorder="1" applyAlignment="1" applyProtection="1">
      <alignment horizontal="center" vertical="top" wrapText="1"/>
    </xf>
    <xf numFmtId="0" fontId="0" fillId="3" borderId="27" xfId="0" applyFill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0" fillId="0" borderId="0" xfId="0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11" fillId="4" borderId="3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 applyProtection="1">
      <alignment horizontal="center"/>
      <protection locked="0"/>
    </xf>
    <xf numFmtId="0" fontId="0" fillId="3" borderId="42" xfId="0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9" fillId="6" borderId="35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vertical="center"/>
    </xf>
    <xf numFmtId="0" fontId="15" fillId="0" borderId="2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vertical="center"/>
    </xf>
    <xf numFmtId="0" fontId="11" fillId="0" borderId="0" xfId="0" applyFont="1" applyFill="1" applyBorder="1" applyAlignment="1">
      <alignment horizontal="center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46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top" textRotation="180"/>
    </xf>
    <xf numFmtId="0" fontId="11" fillId="2" borderId="4" xfId="0" applyFont="1" applyFill="1" applyBorder="1" applyAlignment="1" applyProtection="1">
      <alignment horizontal="center" vertical="top" textRotation="180"/>
    </xf>
    <xf numFmtId="0" fontId="11" fillId="2" borderId="6" xfId="0" applyFont="1" applyFill="1" applyBorder="1" applyAlignment="1" applyProtection="1">
      <alignment horizontal="center" vertical="top" textRotation="180"/>
    </xf>
    <xf numFmtId="0" fontId="11" fillId="2" borderId="2" xfId="0" applyFont="1" applyFill="1" applyBorder="1" applyAlignment="1" applyProtection="1">
      <alignment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</xf>
    <xf numFmtId="164" fontId="7" fillId="0" borderId="13" xfId="0" applyNumberFormat="1" applyFont="1" applyBorder="1" applyAlignment="1" applyProtection="1">
      <alignment horizontal="center" vertical="center" shrinkToFit="1"/>
    </xf>
    <xf numFmtId="9" fontId="7" fillId="0" borderId="2" xfId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9" fontId="7" fillId="2" borderId="2" xfId="1" applyFont="1" applyFill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 shrinkToFit="1"/>
    </xf>
    <xf numFmtId="0" fontId="7" fillId="0" borderId="13" xfId="0" applyFont="1" applyBorder="1" applyAlignment="1" applyProtection="1">
      <alignment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center" vertical="center"/>
    </xf>
    <xf numFmtId="0" fontId="17" fillId="0" borderId="27" xfId="0" applyFont="1" applyFill="1" applyBorder="1" applyAlignment="1" applyProtection="1">
      <alignment horizontal="center" vertical="center"/>
    </xf>
    <xf numFmtId="0" fontId="17" fillId="0" borderId="26" xfId="0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/>
    </xf>
    <xf numFmtId="0" fontId="16" fillId="0" borderId="53" xfId="0" applyFont="1" applyBorder="1" applyAlignment="1" applyProtection="1">
      <alignment horizontal="center" vertical="center"/>
    </xf>
    <xf numFmtId="0" fontId="7" fillId="0" borderId="53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7" fillId="3" borderId="32" xfId="0" applyFont="1" applyFill="1" applyBorder="1" applyAlignment="1" applyProtection="1">
      <alignment horizontal="center" vertical="center"/>
    </xf>
    <xf numFmtId="0" fontId="16" fillId="0" borderId="32" xfId="0" applyFont="1" applyBorder="1" applyAlignment="1" applyProtection="1">
      <alignment horizontal="center" vertical="center"/>
    </xf>
    <xf numFmtId="0" fontId="17" fillId="3" borderId="33" xfId="0" applyFont="1" applyFill="1" applyBorder="1" applyAlignment="1" applyProtection="1">
      <alignment horizontal="center" vertical="center"/>
    </xf>
    <xf numFmtId="164" fontId="7" fillId="0" borderId="49" xfId="0" applyNumberFormat="1" applyFont="1" applyBorder="1" applyAlignment="1" applyProtection="1">
      <alignment horizontal="center" vertical="center" shrinkToFit="1"/>
    </xf>
    <xf numFmtId="164" fontId="7" fillId="0" borderId="16" xfId="0" applyNumberFormat="1" applyFont="1" applyBorder="1" applyAlignment="1" applyProtection="1">
      <alignment horizontal="center" vertical="center" shrinkToFit="1"/>
    </xf>
    <xf numFmtId="164" fontId="14" fillId="0" borderId="16" xfId="0" applyNumberFormat="1" applyFont="1" applyBorder="1" applyAlignment="1" applyProtection="1">
      <alignment horizontal="center" vertical="center" shrinkToFit="1"/>
    </xf>
    <xf numFmtId="164" fontId="14" fillId="0" borderId="17" xfId="0" applyNumberFormat="1" applyFont="1" applyBorder="1" applyAlignment="1" applyProtection="1">
      <alignment horizontal="center" vertical="center" shrinkToFit="1"/>
    </xf>
    <xf numFmtId="164" fontId="7" fillId="0" borderId="17" xfId="0" applyNumberFormat="1" applyFont="1" applyBorder="1" applyAlignment="1" applyProtection="1">
      <alignment horizontal="center" vertical="center" shrinkToFit="1"/>
    </xf>
    <xf numFmtId="0" fontId="7" fillId="0" borderId="21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0" fillId="5" borderId="35" xfId="0" applyFill="1" applyBorder="1" applyAlignment="1">
      <alignment horizontal="center"/>
    </xf>
    <xf numFmtId="0" fontId="7" fillId="0" borderId="32" xfId="0" applyFont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32" xfId="0" applyFont="1" applyFill="1" applyBorder="1" applyAlignment="1" applyProtection="1">
      <alignment horizontal="center" vertical="center" shrinkToFit="1"/>
    </xf>
    <xf numFmtId="0" fontId="15" fillId="2" borderId="2" xfId="0" applyFont="1" applyFill="1" applyBorder="1" applyAlignment="1" applyProtection="1">
      <alignment vertical="center"/>
    </xf>
    <xf numFmtId="0" fontId="1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right" vertical="center"/>
    </xf>
    <xf numFmtId="9" fontId="7" fillId="5" borderId="35" xfId="1" applyFont="1" applyFill="1" applyBorder="1" applyAlignment="1">
      <alignment horizontal="center"/>
    </xf>
    <xf numFmtId="9" fontId="7" fillId="2" borderId="38" xfId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9" fontId="7" fillId="2" borderId="25" xfId="1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1" fillId="5" borderId="36" xfId="0" applyFont="1" applyFill="1" applyBorder="1"/>
    <xf numFmtId="0" fontId="11" fillId="0" borderId="0" xfId="0" applyFont="1" applyFill="1" applyBorder="1"/>
    <xf numFmtId="0" fontId="0" fillId="0" borderId="0" xfId="0" applyFill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3" borderId="56" xfId="0" applyFill="1" applyBorder="1" applyProtection="1"/>
    <xf numFmtId="0" fontId="0" fillId="3" borderId="57" xfId="0" applyFill="1" applyBorder="1" applyProtection="1"/>
    <xf numFmtId="0" fontId="0" fillId="5" borderId="47" xfId="0" applyFill="1" applyBorder="1" applyAlignment="1" applyProtection="1">
      <alignment horizontal="center"/>
    </xf>
    <xf numFmtId="0" fontId="0" fillId="5" borderId="0" xfId="0" applyFill="1" applyBorder="1" applyProtection="1"/>
    <xf numFmtId="0" fontId="0" fillId="5" borderId="44" xfId="0" applyFill="1" applyBorder="1" applyProtection="1"/>
    <xf numFmtId="9" fontId="0" fillId="0" borderId="0" xfId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/>
    </xf>
    <xf numFmtId="0" fontId="16" fillId="2" borderId="2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5" borderId="2" xfId="0" applyFont="1" applyFill="1" applyBorder="1" applyAlignment="1" applyProtection="1">
      <alignment horizontal="right" vertical="center"/>
    </xf>
    <xf numFmtId="0" fontId="15" fillId="0" borderId="2" xfId="0" applyFont="1" applyBorder="1" applyAlignment="1" applyProtection="1">
      <alignment horizontal="center" vertical="top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6" fillId="4" borderId="39" xfId="0" applyFont="1" applyFill="1" applyBorder="1" applyAlignment="1" applyProtection="1">
      <alignment horizontal="center" vertical="center" textRotation="90"/>
    </xf>
    <xf numFmtId="0" fontId="16" fillId="4" borderId="58" xfId="0" applyFont="1" applyFill="1" applyBorder="1" applyAlignment="1" applyProtection="1">
      <alignment horizontal="center" vertical="center" textRotation="90"/>
    </xf>
    <xf numFmtId="0" fontId="16" fillId="3" borderId="58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left" vertical="center"/>
    </xf>
    <xf numFmtId="164" fontId="7" fillId="0" borderId="41" xfId="0" applyNumberFormat="1" applyFont="1" applyBorder="1" applyAlignment="1" applyProtection="1">
      <alignment horizontal="center" vertical="center" shrinkToFit="1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17" fillId="4" borderId="27" xfId="0" applyFont="1" applyFill="1" applyBorder="1" applyAlignment="1" applyProtection="1">
      <alignment horizontal="center" vertical="top" textRotation="90"/>
    </xf>
    <xf numFmtId="0" fontId="17" fillId="4" borderId="59" xfId="0" applyFont="1" applyFill="1" applyBorder="1" applyAlignment="1" applyProtection="1">
      <alignment horizontal="center" vertical="top" textRotation="90"/>
    </xf>
    <xf numFmtId="0" fontId="17" fillId="3" borderId="59" xfId="0" applyFont="1" applyFill="1" applyBorder="1" applyAlignment="1" applyProtection="1">
      <alignment horizontal="center" vertical="top"/>
    </xf>
    <xf numFmtId="0" fontId="17" fillId="3" borderId="45" xfId="0" applyFont="1" applyFill="1" applyBorder="1" applyAlignment="1" applyProtection="1">
      <alignment horizontal="center" vertical="top"/>
    </xf>
    <xf numFmtId="0" fontId="11" fillId="0" borderId="51" xfId="0" applyFont="1" applyBorder="1" applyAlignment="1" applyProtection="1">
      <alignment horizontal="center" vertical="top"/>
    </xf>
    <xf numFmtId="164" fontId="7" fillId="0" borderId="46" xfId="0" applyNumberFormat="1" applyFont="1" applyBorder="1" applyAlignment="1" applyProtection="1">
      <alignment horizontal="center" vertical="top" shrinkToFit="1"/>
    </xf>
    <xf numFmtId="0" fontId="11" fillId="0" borderId="10" xfId="0" applyFont="1" applyBorder="1" applyAlignment="1" applyProtection="1">
      <alignment horizontal="center" vertical="top" textRotation="180"/>
      <protection locked="0"/>
    </xf>
    <xf numFmtId="0" fontId="11" fillId="0" borderId="4" xfId="0" applyFont="1" applyBorder="1" applyAlignment="1" applyProtection="1">
      <alignment horizontal="center" vertical="top" textRotation="180"/>
      <protection locked="0"/>
    </xf>
    <xf numFmtId="0" fontId="11" fillId="0" borderId="4" xfId="0" applyFont="1" applyBorder="1" applyAlignment="1" applyProtection="1">
      <alignment horizontal="center" vertical="top" textRotation="180" shrinkToFit="1"/>
      <protection locked="0"/>
    </xf>
    <xf numFmtId="0" fontId="11" fillId="0" borderId="6" xfId="0" applyFont="1" applyBorder="1" applyAlignment="1" applyProtection="1">
      <alignment horizontal="center" vertical="top" textRotation="180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/>
    </xf>
    <xf numFmtId="0" fontId="0" fillId="6" borderId="2" xfId="0" applyFill="1" applyBorder="1" applyProtection="1"/>
    <xf numFmtId="0" fontId="0" fillId="7" borderId="2" xfId="0" applyFill="1" applyBorder="1" applyProtection="1"/>
    <xf numFmtId="0" fontId="0" fillId="0" borderId="0" xfId="0" applyFill="1" applyBorder="1" applyProtection="1"/>
    <xf numFmtId="0" fontId="0" fillId="3" borderId="38" xfId="0" applyFill="1" applyBorder="1" applyAlignment="1" applyProtection="1">
      <alignment horizontal="center"/>
    </xf>
    <xf numFmtId="0" fontId="11" fillId="2" borderId="7" xfId="0" applyFont="1" applyFill="1" applyBorder="1" applyAlignment="1" applyProtection="1">
      <alignment horizontal="center"/>
    </xf>
    <xf numFmtId="0" fontId="11" fillId="4" borderId="7" xfId="0" applyFont="1" applyFill="1" applyBorder="1" applyAlignment="1" applyProtection="1">
      <alignment horizontal="center"/>
    </xf>
    <xf numFmtId="0" fontId="0" fillId="3" borderId="38" xfId="0" applyFill="1" applyBorder="1" applyAlignment="1">
      <alignment horizontal="center" vertical="center"/>
    </xf>
    <xf numFmtId="0" fontId="0" fillId="0" borderId="61" xfId="0" applyBorder="1" applyProtection="1"/>
    <xf numFmtId="164" fontId="7" fillId="0" borderId="24" xfId="0" applyNumberFormat="1" applyFont="1" applyBorder="1" applyAlignment="1" applyProtection="1">
      <alignment horizontal="center" vertical="center" shrinkToFit="1"/>
    </xf>
    <xf numFmtId="164" fontId="7" fillId="0" borderId="7" xfId="0" applyNumberFormat="1" applyFont="1" applyBorder="1" applyAlignment="1" applyProtection="1">
      <alignment horizontal="center" vertical="center" shrinkToFit="1"/>
    </xf>
    <xf numFmtId="164" fontId="14" fillId="0" borderId="7" xfId="0" applyNumberFormat="1" applyFont="1" applyBorder="1" applyAlignment="1" applyProtection="1">
      <alignment horizontal="center" vertical="center" shrinkToFit="1"/>
    </xf>
    <xf numFmtId="164" fontId="14" fillId="0" borderId="8" xfId="0" applyNumberFormat="1" applyFont="1" applyBorder="1" applyAlignment="1" applyProtection="1">
      <alignment horizontal="center" vertical="center" shrinkToFit="1"/>
    </xf>
    <xf numFmtId="0" fontId="0" fillId="0" borderId="34" xfId="0" applyBorder="1" applyAlignment="1" applyProtection="1">
      <alignment horizontal="center"/>
      <protection locked="0"/>
    </xf>
    <xf numFmtId="0" fontId="0" fillId="3" borderId="56" xfId="0" applyFill="1" applyBorder="1" applyAlignment="1" applyProtection="1">
      <alignment horizontal="center"/>
    </xf>
    <xf numFmtId="0" fontId="11" fillId="4" borderId="14" xfId="0" applyFont="1" applyFill="1" applyBorder="1" applyAlignment="1" applyProtection="1">
      <alignment horizontal="center"/>
    </xf>
    <xf numFmtId="0" fontId="14" fillId="2" borderId="7" xfId="0" applyFont="1" applyFill="1" applyBorder="1" applyAlignment="1" applyProtection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</xf>
    <xf numFmtId="0" fontId="14" fillId="3" borderId="36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24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5" borderId="38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11" fillId="5" borderId="35" xfId="0" applyFont="1" applyFill="1" applyBorder="1"/>
    <xf numFmtId="0" fontId="11" fillId="2" borderId="0" xfId="0" applyFont="1" applyFill="1" applyBorder="1"/>
    <xf numFmtId="166" fontId="0" fillId="0" borderId="0" xfId="0" applyNumberForma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2" xfId="0" applyFont="1" applyFill="1" applyBorder="1" applyAlignment="1" applyProtection="1">
      <alignment horizontal="left"/>
      <protection locked="0"/>
    </xf>
    <xf numFmtId="0" fontId="21" fillId="0" borderId="2" xfId="0" applyFont="1" applyFill="1" applyBorder="1" applyProtection="1">
      <protection locked="0"/>
    </xf>
    <xf numFmtId="0" fontId="11" fillId="2" borderId="8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 shrinkToFit="1"/>
    </xf>
    <xf numFmtId="0" fontId="15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vertical="center"/>
    </xf>
    <xf numFmtId="0" fontId="15" fillId="0" borderId="29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top" textRotation="180"/>
    </xf>
    <xf numFmtId="0" fontId="11" fillId="2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6" fillId="0" borderId="13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 shrinkToFit="1"/>
    </xf>
    <xf numFmtId="0" fontId="15" fillId="0" borderId="63" xfId="0" applyFont="1" applyBorder="1" applyAlignment="1" applyProtection="1">
      <alignment vertical="center"/>
    </xf>
    <xf numFmtId="0" fontId="16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16" fillId="0" borderId="54" xfId="0" applyFont="1" applyBorder="1" applyAlignment="1" applyProtection="1">
      <alignment horizontal="center" vertical="center"/>
    </xf>
    <xf numFmtId="0" fontId="16" fillId="0" borderId="47" xfId="0" applyFont="1" applyBorder="1" applyAlignment="1" applyProtection="1">
      <alignment horizontal="center" vertical="center"/>
    </xf>
    <xf numFmtId="9" fontId="7" fillId="0" borderId="5" xfId="1" applyFont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right" vertical="center"/>
    </xf>
    <xf numFmtId="0" fontId="7" fillId="2" borderId="33" xfId="0" applyFont="1" applyFill="1" applyBorder="1" applyAlignment="1" applyProtection="1">
      <alignment horizontal="center" vertical="center"/>
    </xf>
    <xf numFmtId="9" fontId="7" fillId="2" borderId="4" xfId="1" applyFont="1" applyFill="1" applyBorder="1" applyAlignment="1" applyProtection="1">
      <alignment horizontal="center" vertical="center"/>
    </xf>
    <xf numFmtId="9" fontId="7" fillId="2" borderId="6" xfId="1" applyFont="1" applyFill="1" applyBorder="1" applyAlignment="1" applyProtection="1">
      <alignment horizontal="center" vertical="center"/>
    </xf>
    <xf numFmtId="0" fontId="15" fillId="0" borderId="6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shrinkToFit="1"/>
    </xf>
    <xf numFmtId="9" fontId="7" fillId="2" borderId="5" xfId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 shrinkToFit="1"/>
    </xf>
    <xf numFmtId="0" fontId="15" fillId="0" borderId="6" xfId="0" applyFont="1" applyBorder="1" applyAlignment="1" applyProtection="1">
      <alignment vertical="center"/>
    </xf>
    <xf numFmtId="0" fontId="15" fillId="0" borderId="61" xfId="0" applyFont="1" applyBorder="1" applyAlignment="1" applyProtection="1">
      <alignment vertical="center"/>
    </xf>
    <xf numFmtId="0" fontId="15" fillId="2" borderId="32" xfId="0" applyFont="1" applyFill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0" fillId="11" borderId="35" xfId="0" applyFill="1" applyBorder="1" applyAlignment="1">
      <alignment horizontal="center"/>
    </xf>
    <xf numFmtId="0" fontId="0" fillId="11" borderId="38" xfId="0" applyFill="1" applyBorder="1" applyAlignment="1">
      <alignment horizontal="center"/>
    </xf>
    <xf numFmtId="0" fontId="11" fillId="11" borderId="36" xfId="0" applyFont="1" applyFill="1" applyBorder="1"/>
    <xf numFmtId="0" fontId="7" fillId="0" borderId="24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left" vertical="center" indent="1"/>
      <protection locked="0"/>
    </xf>
    <xf numFmtId="0" fontId="0" fillId="0" borderId="2" xfId="0" applyBorder="1" applyProtection="1">
      <protection locked="0"/>
    </xf>
    <xf numFmtId="0" fontId="2" fillId="0" borderId="22" xfId="0" applyFont="1" applyBorder="1" applyAlignment="1" applyProtection="1">
      <alignment horizontal="left"/>
    </xf>
    <xf numFmtId="0" fontId="2" fillId="0" borderId="22" xfId="0" applyFont="1" applyFill="1" applyBorder="1" applyAlignment="1" applyProtection="1">
      <alignment horizontal="left"/>
    </xf>
    <xf numFmtId="0" fontId="2" fillId="0" borderId="23" xfId="0" applyFont="1" applyBorder="1" applyAlignment="1" applyProtection="1">
      <alignment horizontal="left"/>
    </xf>
    <xf numFmtId="0" fontId="0" fillId="0" borderId="2" xfId="0" applyBorder="1" applyProtection="1"/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13" borderId="2" xfId="0" applyFont="1" applyFill="1" applyBorder="1" applyAlignment="1" applyProtection="1">
      <alignment horizontal="center" vertical="center"/>
      <protection locked="0"/>
    </xf>
    <xf numFmtId="0" fontId="2" fillId="13" borderId="2" xfId="0" applyFont="1" applyFill="1" applyBorder="1" applyAlignment="1" applyProtection="1">
      <alignment horizontal="center" vertical="center"/>
      <protection locked="0"/>
    </xf>
    <xf numFmtId="0" fontId="7" fillId="13" borderId="2" xfId="0" applyFont="1" applyFill="1" applyBorder="1" applyAlignment="1" applyProtection="1">
      <alignment horizontal="center" vertical="center"/>
      <protection locked="0"/>
    </xf>
    <xf numFmtId="0" fontId="0" fillId="13" borderId="9" xfId="0" applyFont="1" applyFill="1" applyBorder="1" applyAlignment="1" applyProtection="1">
      <alignment horizontal="center" vertical="center"/>
      <protection locked="0"/>
    </xf>
    <xf numFmtId="0" fontId="0" fillId="13" borderId="5" xfId="0" applyFont="1" applyFill="1" applyBorder="1" applyAlignment="1" applyProtection="1">
      <alignment horizontal="center" vertical="center"/>
      <protection locked="0"/>
    </xf>
    <xf numFmtId="0" fontId="2" fillId="13" borderId="5" xfId="0" applyFont="1" applyFill="1" applyBorder="1" applyAlignment="1" applyProtection="1">
      <alignment horizontal="center" vertical="center"/>
      <protection locked="0"/>
    </xf>
    <xf numFmtId="0" fontId="7" fillId="13" borderId="5" xfId="0" applyFont="1" applyFill="1" applyBorder="1" applyAlignment="1" applyProtection="1">
      <alignment horizontal="center" vertical="center"/>
      <protection locked="0"/>
    </xf>
    <xf numFmtId="0" fontId="2" fillId="13" borderId="9" xfId="0" applyFont="1" applyFill="1" applyBorder="1" applyAlignment="1" applyProtection="1">
      <alignment horizontal="center" vertical="center"/>
      <protection locked="0"/>
    </xf>
    <xf numFmtId="0" fontId="2" fillId="13" borderId="10" xfId="0" applyFont="1" applyFill="1" applyBorder="1" applyAlignment="1" applyProtection="1">
      <alignment horizontal="center" vertical="center"/>
      <protection locked="0"/>
    </xf>
    <xf numFmtId="0" fontId="2" fillId="13" borderId="4" xfId="0" applyFont="1" applyFill="1" applyBorder="1" applyAlignment="1" applyProtection="1">
      <alignment horizontal="center" vertical="center"/>
      <protection locked="0"/>
    </xf>
    <xf numFmtId="0" fontId="2" fillId="13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7" fillId="13" borderId="9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11" borderId="0" xfId="0" applyFill="1" applyBorder="1" applyProtection="1"/>
    <xf numFmtId="0" fontId="2" fillId="0" borderId="65" xfId="0" applyFont="1" applyBorder="1" applyAlignment="1" applyProtection="1">
      <alignment horizontal="left"/>
    </xf>
    <xf numFmtId="0" fontId="0" fillId="13" borderId="11" xfId="0" applyFont="1" applyFill="1" applyBorder="1" applyAlignment="1" applyProtection="1">
      <alignment horizontal="center" vertical="center"/>
      <protection locked="0"/>
    </xf>
    <xf numFmtId="0" fontId="0" fillId="13" borderId="13" xfId="0" applyFont="1" applyFill="1" applyBorder="1" applyAlignment="1" applyProtection="1">
      <alignment horizontal="center" vertical="center"/>
      <protection locked="0"/>
    </xf>
    <xf numFmtId="0" fontId="0" fillId="13" borderId="12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13" borderId="13" xfId="0" applyFill="1" applyBorder="1" applyAlignment="1" applyProtection="1">
      <alignment horizontal="center" vertical="center"/>
    </xf>
    <xf numFmtId="0" fontId="0" fillId="11" borderId="39" xfId="0" applyFill="1" applyBorder="1" applyAlignment="1" applyProtection="1">
      <alignment horizontal="center"/>
    </xf>
    <xf numFmtId="0" fontId="0" fillId="11" borderId="28" xfId="0" applyFill="1" applyBorder="1" applyProtection="1"/>
    <xf numFmtId="0" fontId="0" fillId="0" borderId="55" xfId="0" applyBorder="1" applyAlignment="1" applyProtection="1">
      <alignment horizontal="center"/>
    </xf>
    <xf numFmtId="0" fontId="0" fillId="0" borderId="63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62" xfId="0" applyBorder="1" applyAlignment="1" applyProtection="1">
      <alignment horizontal="center"/>
    </xf>
    <xf numFmtId="0" fontId="0" fillId="0" borderId="55" xfId="0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/>
    </xf>
    <xf numFmtId="0" fontId="22" fillId="0" borderId="63" xfId="0" applyFont="1" applyBorder="1" applyAlignment="1" applyProtection="1">
      <alignment horizontal="center"/>
    </xf>
    <xf numFmtId="0" fontId="0" fillId="0" borderId="64" xfId="0" applyBorder="1" applyProtection="1"/>
    <xf numFmtId="0" fontId="0" fillId="0" borderId="62" xfId="0" applyBorder="1" applyProtection="1"/>
    <xf numFmtId="0" fontId="0" fillId="0" borderId="66" xfId="0" applyBorder="1" applyAlignment="1" applyProtection="1">
      <alignment horizontal="center" vertical="center"/>
    </xf>
    <xf numFmtId="0" fontId="0" fillId="4" borderId="2" xfId="0" applyFill="1" applyBorder="1" applyProtection="1"/>
    <xf numFmtId="0" fontId="0" fillId="4" borderId="2" xfId="0" applyFill="1" applyBorder="1" applyAlignment="1" applyProtection="1">
      <alignment horizontal="center" shrinkToFit="1"/>
    </xf>
    <xf numFmtId="0" fontId="0" fillId="4" borderId="2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shrinkToFit="1"/>
    </xf>
    <xf numFmtId="0" fontId="0" fillId="0" borderId="2" xfId="0" applyBorder="1" applyAlignment="1" applyProtection="1">
      <alignment horizontal="center" shrinkToFit="1"/>
      <protection locked="0"/>
    </xf>
    <xf numFmtId="9" fontId="2" fillId="0" borderId="2" xfId="1" applyFont="1" applyFill="1" applyBorder="1" applyAlignment="1" applyProtection="1">
      <alignment horizontal="center"/>
    </xf>
    <xf numFmtId="9" fontId="2" fillId="0" borderId="2" xfId="1" applyFont="1" applyBorder="1" applyAlignment="1" applyProtection="1">
      <alignment horizontal="center"/>
    </xf>
    <xf numFmtId="0" fontId="0" fillId="5" borderId="13" xfId="0" applyFill="1" applyBorder="1" applyAlignment="1" applyProtection="1">
      <alignment horizontal="center" vertical="center"/>
    </xf>
    <xf numFmtId="0" fontId="0" fillId="11" borderId="13" xfId="0" applyFill="1" applyBorder="1" applyAlignment="1" applyProtection="1">
      <alignment horizontal="center" vertical="center"/>
    </xf>
    <xf numFmtId="0" fontId="0" fillId="11" borderId="18" xfId="0" applyFill="1" applyBorder="1" applyProtection="1"/>
    <xf numFmtId="0" fontId="0" fillId="11" borderId="63" xfId="0" applyFill="1" applyBorder="1" applyAlignment="1" applyProtection="1">
      <alignment horizontal="center" vertical="center"/>
    </xf>
    <xf numFmtId="9" fontId="7" fillId="0" borderId="66" xfId="0" applyNumberFormat="1" applyFont="1" applyBorder="1" applyAlignment="1" applyProtection="1">
      <alignment horizontal="center" textRotation="180"/>
    </xf>
    <xf numFmtId="9" fontId="7" fillId="0" borderId="63" xfId="0" applyNumberFormat="1" applyFont="1" applyBorder="1" applyAlignment="1" applyProtection="1">
      <alignment horizontal="center" textRotation="180"/>
    </xf>
    <xf numFmtId="0" fontId="0" fillId="11" borderId="68" xfId="0" applyFont="1" applyFill="1" applyBorder="1" applyAlignment="1" applyProtection="1">
      <alignment horizontal="center"/>
    </xf>
    <xf numFmtId="0" fontId="0" fillId="11" borderId="67" xfId="0" applyFont="1" applyFill="1" applyBorder="1" applyAlignment="1" applyProtection="1">
      <alignment horizontal="center"/>
    </xf>
    <xf numFmtId="0" fontId="0" fillId="11" borderId="11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center" vertical="center"/>
    </xf>
    <xf numFmtId="0" fontId="0" fillId="11" borderId="65" xfId="0" applyFill="1" applyBorder="1" applyAlignment="1" applyProtection="1">
      <alignment horizontal="center"/>
    </xf>
    <xf numFmtId="0" fontId="0" fillId="5" borderId="11" xfId="0" applyFill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3" xfId="0" applyBorder="1" applyProtection="1"/>
    <xf numFmtId="0" fontId="6" fillId="0" borderId="20" xfId="0" applyFont="1" applyBorder="1" applyAlignment="1" applyProtection="1">
      <alignment horizontal="center" vertical="top" wrapText="1"/>
    </xf>
    <xf numFmtId="0" fontId="0" fillId="0" borderId="1" xfId="0" applyBorder="1" applyProtection="1"/>
    <xf numFmtId="0" fontId="5" fillId="4" borderId="9" xfId="0" applyFont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0" fillId="5" borderId="5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 shrinkToFit="1"/>
    </xf>
    <xf numFmtId="0" fontId="0" fillId="0" borderId="4" xfId="0" applyBorder="1" applyAlignment="1" applyProtection="1">
      <alignment horizontal="center" shrinkToFit="1"/>
      <protection locked="0"/>
    </xf>
    <xf numFmtId="0" fontId="0" fillId="13" borderId="13" xfId="0" applyFill="1" applyBorder="1" applyAlignment="1" applyProtection="1">
      <alignment horizontal="center" vertical="center"/>
      <protection locked="0"/>
    </xf>
    <xf numFmtId="0" fontId="0" fillId="13" borderId="12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13" borderId="2" xfId="0" applyFill="1" applyBorder="1" applyAlignment="1" applyProtection="1">
      <alignment horizontal="center" vertical="center"/>
      <protection locked="0"/>
    </xf>
    <xf numFmtId="0" fontId="0" fillId="13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13" borderId="4" xfId="0" applyFill="1" applyBorder="1" applyAlignment="1" applyProtection="1">
      <alignment horizontal="center" vertical="center"/>
      <protection locked="0"/>
    </xf>
    <xf numFmtId="0" fontId="0" fillId="13" borderId="6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/>
    </xf>
    <xf numFmtId="0" fontId="12" fillId="9" borderId="28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18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shrinkToFit="1"/>
    </xf>
    <xf numFmtId="0" fontId="0" fillId="0" borderId="18" xfId="0" applyBorder="1" applyAlignment="1" applyProtection="1">
      <alignment horizontal="center"/>
      <protection locked="0"/>
    </xf>
    <xf numFmtId="9" fontId="2" fillId="0" borderId="63" xfId="1" applyFont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 shrinkToFit="1"/>
    </xf>
    <xf numFmtId="0" fontId="22" fillId="0" borderId="2" xfId="0" applyFont="1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 vertical="top" wrapText="1"/>
    </xf>
    <xf numFmtId="0" fontId="0" fillId="4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 applyProtection="1">
      <alignment horizontal="center"/>
    </xf>
    <xf numFmtId="0" fontId="11" fillId="0" borderId="48" xfId="0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horizontal="left" vertical="center"/>
    </xf>
    <xf numFmtId="0" fontId="17" fillId="4" borderId="39" xfId="0" applyFont="1" applyFill="1" applyBorder="1" applyAlignment="1" applyProtection="1">
      <alignment horizontal="center" vertical="center" textRotation="90"/>
    </xf>
    <xf numFmtId="0" fontId="17" fillId="4" borderId="58" xfId="0" applyFont="1" applyFill="1" applyBorder="1" applyAlignment="1" applyProtection="1">
      <alignment horizontal="center" vertical="center" textRotation="90"/>
    </xf>
    <xf numFmtId="0" fontId="17" fillId="4" borderId="47" xfId="0" applyFont="1" applyFill="1" applyBorder="1" applyAlignment="1" applyProtection="1">
      <alignment horizontal="center" vertical="center" textRotation="90"/>
    </xf>
    <xf numFmtId="0" fontId="17" fillId="4" borderId="64" xfId="0" applyFont="1" applyFill="1" applyBorder="1" applyAlignment="1" applyProtection="1">
      <alignment horizontal="center" vertical="center" textRotation="90"/>
    </xf>
    <xf numFmtId="0" fontId="17" fillId="4" borderId="27" xfId="0" applyFont="1" applyFill="1" applyBorder="1" applyAlignment="1" applyProtection="1">
      <alignment horizontal="center" vertical="center" textRotation="90"/>
    </xf>
    <xf numFmtId="0" fontId="17" fillId="4" borderId="59" xfId="0" applyFont="1" applyFill="1" applyBorder="1" applyAlignment="1" applyProtection="1">
      <alignment horizontal="center" vertical="center" textRotation="90"/>
    </xf>
    <xf numFmtId="0" fontId="17" fillId="3" borderId="2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</xf>
    <xf numFmtId="0" fontId="17" fillId="3" borderId="53" xfId="0" applyFont="1" applyFill="1" applyBorder="1" applyAlignment="1" applyProtection="1">
      <alignment horizontal="center" vertical="center" textRotation="90"/>
    </xf>
    <xf numFmtId="0" fontId="17" fillId="3" borderId="43" xfId="0" applyFont="1" applyFill="1" applyBorder="1" applyAlignment="1" applyProtection="1">
      <alignment horizontal="center" vertical="center" textRotation="90"/>
    </xf>
    <xf numFmtId="0" fontId="17" fillId="3" borderId="45" xfId="0" applyFont="1" applyFill="1" applyBorder="1" applyAlignment="1" applyProtection="1">
      <alignment horizontal="center" vertical="center" textRotation="90"/>
    </xf>
    <xf numFmtId="0" fontId="17" fillId="8" borderId="39" xfId="0" applyFont="1" applyFill="1" applyBorder="1" applyAlignment="1" applyProtection="1">
      <alignment horizontal="center" vertical="center" textRotation="90"/>
    </xf>
    <xf numFmtId="0" fontId="17" fillId="8" borderId="58" xfId="0" applyFont="1" applyFill="1" applyBorder="1" applyAlignment="1" applyProtection="1">
      <alignment horizontal="center" vertical="center" textRotation="90"/>
    </xf>
    <xf numFmtId="0" fontId="17" fillId="8" borderId="47" xfId="0" applyFont="1" applyFill="1" applyBorder="1" applyAlignment="1" applyProtection="1">
      <alignment horizontal="center" vertical="center" textRotation="90"/>
    </xf>
    <xf numFmtId="0" fontId="17" fillId="8" borderId="64" xfId="0" applyFont="1" applyFill="1" applyBorder="1" applyAlignment="1" applyProtection="1">
      <alignment horizontal="center" vertical="center" textRotation="90"/>
    </xf>
    <xf numFmtId="0" fontId="17" fillId="8" borderId="27" xfId="0" applyFont="1" applyFill="1" applyBorder="1" applyAlignment="1" applyProtection="1">
      <alignment horizontal="center" vertical="center" textRotation="90"/>
    </xf>
    <xf numFmtId="0" fontId="17" fillId="8" borderId="59" xfId="0" applyFont="1" applyFill="1" applyBorder="1" applyAlignment="1" applyProtection="1">
      <alignment horizontal="center" vertical="center" textRotation="90"/>
    </xf>
    <xf numFmtId="0" fontId="17" fillId="3" borderId="53" xfId="0" applyFont="1" applyFill="1" applyBorder="1" applyAlignment="1" applyProtection="1">
      <alignment horizontal="center" vertical="center"/>
    </xf>
    <xf numFmtId="0" fontId="17" fillId="3" borderId="43" xfId="0" applyFont="1" applyFill="1" applyBorder="1" applyAlignment="1" applyProtection="1">
      <alignment horizontal="center" vertical="center"/>
    </xf>
    <xf numFmtId="0" fontId="17" fillId="3" borderId="45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7" fillId="0" borderId="65" xfId="0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6" fontId="7" fillId="3" borderId="29" xfId="0" applyNumberFormat="1" applyFont="1" applyFill="1" applyBorder="1" applyAlignment="1" applyProtection="1">
      <alignment horizontal="center"/>
      <protection locked="0"/>
    </xf>
    <xf numFmtId="166" fontId="7" fillId="3" borderId="32" xfId="0" applyNumberFormat="1" applyFont="1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</xf>
    <xf numFmtId="0" fontId="0" fillId="4" borderId="56" xfId="0" applyFill="1" applyBorder="1" applyAlignment="1" applyProtection="1">
      <alignment horizontal="center"/>
    </xf>
    <xf numFmtId="0" fontId="7" fillId="3" borderId="36" xfId="0" applyFont="1" applyFill="1" applyBorder="1" applyAlignment="1" applyProtection="1">
      <alignment horizontal="center"/>
    </xf>
    <xf numFmtId="0" fontId="7" fillId="3" borderId="56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1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9" fontId="7" fillId="0" borderId="43" xfId="0" applyNumberFormat="1" applyFont="1" applyBorder="1" applyAlignment="1" applyProtection="1">
      <alignment horizontal="center" textRotation="180"/>
    </xf>
    <xf numFmtId="9" fontId="7" fillId="0" borderId="13" xfId="0" applyNumberFormat="1" applyFont="1" applyBorder="1" applyAlignment="1" applyProtection="1">
      <alignment horizontal="center" textRotation="180"/>
    </xf>
    <xf numFmtId="0" fontId="7" fillId="13" borderId="50" xfId="0" applyFont="1" applyFill="1" applyBorder="1" applyAlignment="1" applyProtection="1">
      <alignment horizontal="center" vertical="center"/>
    </xf>
    <xf numFmtId="0" fontId="7" fillId="13" borderId="52" xfId="0" applyFont="1" applyFill="1" applyBorder="1" applyAlignment="1" applyProtection="1">
      <alignment horizontal="center" vertical="center"/>
    </xf>
    <xf numFmtId="0" fontId="7" fillId="13" borderId="12" xfId="0" applyFont="1" applyFill="1" applyBorder="1" applyAlignment="1" applyProtection="1">
      <alignment horizontal="center" vertical="center"/>
    </xf>
    <xf numFmtId="0" fontId="0" fillId="11" borderId="21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0" fontId="7" fillId="11" borderId="47" xfId="0" applyFont="1" applyFill="1" applyBorder="1" applyAlignment="1" applyProtection="1">
      <alignment horizontal="center"/>
    </xf>
    <xf numFmtId="0" fontId="7" fillId="11" borderId="0" xfId="0" applyFont="1" applyFill="1" applyBorder="1" applyAlignment="1" applyProtection="1">
      <alignment horizontal="center"/>
    </xf>
    <xf numFmtId="165" fontId="7" fillId="3" borderId="29" xfId="0" applyNumberFormat="1" applyFont="1" applyFill="1" applyBorder="1" applyAlignment="1" applyProtection="1">
      <alignment horizontal="center"/>
      <protection locked="0"/>
    </xf>
    <xf numFmtId="0" fontId="7" fillId="3" borderId="32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9" borderId="21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shrinkToFit="1"/>
    </xf>
    <xf numFmtId="0" fontId="0" fillId="0" borderId="47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4" xfId="0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0" borderId="46" xfId="0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1" fillId="5" borderId="36" xfId="0" applyFont="1" applyFill="1" applyBorder="1" applyAlignment="1">
      <alignment horizontal="left"/>
    </xf>
    <xf numFmtId="0" fontId="11" fillId="5" borderId="56" xfId="0" applyFont="1" applyFill="1" applyBorder="1" applyAlignment="1">
      <alignment horizontal="left"/>
    </xf>
    <xf numFmtId="0" fontId="11" fillId="5" borderId="57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2" borderId="44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3" borderId="56" xfId="0" applyFill="1" applyBorder="1" applyAlignment="1" applyProtection="1">
      <alignment horizontal="center"/>
    </xf>
    <xf numFmtId="0" fontId="11" fillId="10" borderId="0" xfId="0" applyFont="1" applyFill="1" applyBorder="1" applyAlignment="1">
      <alignment horizontal="left"/>
    </xf>
    <xf numFmtId="0" fontId="11" fillId="11" borderId="36" xfId="0" applyFont="1" applyFill="1" applyBorder="1" applyAlignment="1">
      <alignment horizontal="left"/>
    </xf>
    <xf numFmtId="0" fontId="11" fillId="11" borderId="56" xfId="0" applyFont="1" applyFill="1" applyBorder="1" applyAlignment="1">
      <alignment horizontal="left"/>
    </xf>
    <xf numFmtId="0" fontId="11" fillId="4" borderId="36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44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9" fontId="15" fillId="0" borderId="60" xfId="0" applyNumberFormat="1" applyFont="1" applyBorder="1" applyAlignment="1" applyProtection="1">
      <alignment horizontal="center" textRotation="180"/>
    </xf>
    <xf numFmtId="9" fontId="15" fillId="0" borderId="61" xfId="0" applyNumberFormat="1" applyFont="1" applyBorder="1" applyAlignment="1" applyProtection="1">
      <alignment horizontal="center" textRotation="180"/>
    </xf>
    <xf numFmtId="9" fontId="15" fillId="0" borderId="18" xfId="0" applyNumberFormat="1" applyFont="1" applyBorder="1" applyAlignment="1" applyProtection="1">
      <alignment horizontal="center" textRotation="180"/>
    </xf>
    <xf numFmtId="9" fontId="15" fillId="0" borderId="62" xfId="0" applyNumberFormat="1" applyFont="1" applyBorder="1" applyAlignment="1" applyProtection="1">
      <alignment horizontal="center" textRotation="180"/>
    </xf>
  </cellXfs>
  <cellStyles count="2">
    <cellStyle name="Procent" xfId="1" builtinId="5"/>
    <cellStyle name="Standaard" xfId="0" builtinId="0"/>
  </cellStyles>
  <dxfs count="203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CC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CCFFCC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FFFFCC"/>
      <color rgb="FFFF9966"/>
      <color rgb="FFFF9999"/>
      <color rgb="FFCCFFFF"/>
      <color rgb="FFCCFFCC"/>
      <color rgb="FFFF7C80"/>
      <color rgb="FF66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13</xdr:row>
      <xdr:rowOff>66675</xdr:rowOff>
    </xdr:from>
    <xdr:to>
      <xdr:col>10</xdr:col>
      <xdr:colOff>600075</xdr:colOff>
      <xdr:row>26</xdr:row>
      <xdr:rowOff>9525</xdr:rowOff>
    </xdr:to>
    <xdr:sp macro="" textlink="">
      <xdr:nvSpPr>
        <xdr:cNvPr id="15361" name="AutoShape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SpPr>
          <a:spLocks noChangeArrowheads="1"/>
        </xdr:cNvSpPr>
      </xdr:nvSpPr>
      <xdr:spPr bwMode="auto">
        <a:xfrm>
          <a:off x="3800475" y="1857375"/>
          <a:ext cx="3533775" cy="2047875"/>
        </a:xfrm>
        <a:prstGeom prst="wedgeRectCallout">
          <a:avLst>
            <a:gd name="adj1" fmla="val -69644"/>
            <a:gd name="adj2" fmla="val -31579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de namenlijst kunt u ALLEEN leerlingen toevoegen.</a:t>
          </a:r>
        </a:p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Een nieuwe leerling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onderaan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de namenlijst toevoegen.</a:t>
          </a:r>
        </a:p>
        <a:p>
          <a:pPr algn="l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 NIET knippen en plakken (de veranderde gegevens worden dan niet meegenomen naar de volgende kaarten).</a:t>
          </a:r>
        </a:p>
        <a:p>
          <a:pPr algn="l" rtl="0">
            <a:defRPr sz="1000"/>
          </a:pPr>
          <a:endParaRPr lang="nl-NL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Doubleert een leerling, dan kunt u de gegevens gewoon laten staan.</a:t>
          </a:r>
        </a:p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Eventueel kunt u de naam van de gedoubleerde leerling 'deleten' op dit blad. Gegevens op andere bladen kunt u eventueel ook wissen door de ingevoerde gegevens te selecteren en vervolgens op de 'delete-toets' te klikken.</a:t>
          </a:r>
        </a:p>
        <a:p>
          <a:pPr algn="l" rtl="0">
            <a:defRPr sz="1000"/>
          </a:pPr>
          <a:endParaRPr lang="nl-NL"/>
        </a:p>
      </xdr:txBody>
    </xdr:sp>
    <xdr:clientData/>
  </xdr:twoCellAnchor>
  <xdr:twoCellAnchor>
    <xdr:from>
      <xdr:col>5</xdr:col>
      <xdr:colOff>104775</xdr:colOff>
      <xdr:row>10</xdr:row>
      <xdr:rowOff>57150</xdr:rowOff>
    </xdr:from>
    <xdr:to>
      <xdr:col>10</xdr:col>
      <xdr:colOff>581025</xdr:colOff>
      <xdr:row>12</xdr:row>
      <xdr:rowOff>85725</xdr:rowOff>
    </xdr:to>
    <xdr:sp macro="" textlink="">
      <xdr:nvSpPr>
        <xdr:cNvPr id="15362" name="Text Box 2">
          <a:extLst>
            <a:ext uri="{FF2B5EF4-FFF2-40B4-BE49-F238E27FC236}">
              <a16:creationId xmlns:a16="http://schemas.microsoft.com/office/drawing/2014/main" id="{00000000-0008-0000-0000-0000023C0000}"/>
            </a:ext>
          </a:extLst>
        </xdr:cNvPr>
        <xdr:cNvSpPr txBox="1">
          <a:spLocks noChangeArrowheads="1"/>
        </xdr:cNvSpPr>
      </xdr:nvSpPr>
      <xdr:spPr bwMode="auto">
        <a:xfrm>
          <a:off x="3790950" y="1362075"/>
          <a:ext cx="35242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BELANGRIJK</a:t>
          </a:r>
        </a:p>
        <a:p>
          <a:pPr algn="ctr" rtl="0">
            <a:lnSpc>
              <a:spcPts val="1000"/>
            </a:lnSpc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lees de onderstaande informatie zorgvuldig door !</a:t>
          </a:r>
          <a:endParaRPr lang="nl-N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1905000</xdr:colOff>
      <xdr:row>4</xdr:row>
      <xdr:rowOff>0</xdr:rowOff>
    </xdr:from>
    <xdr:to>
      <xdr:col>5</xdr:col>
      <xdr:colOff>2800350</xdr:colOff>
      <xdr:row>5</xdr:row>
      <xdr:rowOff>19050</xdr:rowOff>
    </xdr:to>
    <xdr:sp macro="" textlink="" fLocksText="0">
      <xdr:nvSpPr>
        <xdr:cNvPr id="13313" name="Text Box 1">
          <a:extLst>
            <a:ext uri="{FF2B5EF4-FFF2-40B4-BE49-F238E27FC236}">
              <a16:creationId xmlns:a16="http://schemas.microsoft.com/office/drawing/2014/main" id="{00000000-0008-0000-0100-000001340000}"/>
            </a:ext>
          </a:extLst>
        </xdr:cNvPr>
        <xdr:cNvSpPr txBox="1">
          <a:spLocks noChangeArrowheads="1"/>
        </xdr:cNvSpPr>
      </xdr:nvSpPr>
      <xdr:spPr bwMode="auto">
        <a:xfrm>
          <a:off x="2781300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>
    <xdr:from>
      <xdr:col>5</xdr:col>
      <xdr:colOff>1905000</xdr:colOff>
      <xdr:row>4</xdr:row>
      <xdr:rowOff>0</xdr:rowOff>
    </xdr:from>
    <xdr:to>
      <xdr:col>5</xdr:col>
      <xdr:colOff>2800350</xdr:colOff>
      <xdr:row>5</xdr:row>
      <xdr:rowOff>19050</xdr:rowOff>
    </xdr:to>
    <xdr:sp macro="" textlink="" fLocksText="0">
      <xdr:nvSpPr>
        <xdr:cNvPr id="13314" name="Text Box 2">
          <a:extLst>
            <a:ext uri="{FF2B5EF4-FFF2-40B4-BE49-F238E27FC236}">
              <a16:creationId xmlns:a16="http://schemas.microsoft.com/office/drawing/2014/main" id="{00000000-0008-0000-0100-000002340000}"/>
            </a:ext>
          </a:extLst>
        </xdr:cNvPr>
        <xdr:cNvSpPr txBox="1">
          <a:spLocks noChangeArrowheads="1"/>
        </xdr:cNvSpPr>
      </xdr:nvSpPr>
      <xdr:spPr bwMode="auto">
        <a:xfrm>
          <a:off x="2781300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>
    <xdr:from>
      <xdr:col>5</xdr:col>
      <xdr:colOff>1019175</xdr:colOff>
      <xdr:row>4</xdr:row>
      <xdr:rowOff>0</xdr:rowOff>
    </xdr:from>
    <xdr:to>
      <xdr:col>5</xdr:col>
      <xdr:colOff>1914525</xdr:colOff>
      <xdr:row>5</xdr:row>
      <xdr:rowOff>19050</xdr:rowOff>
    </xdr:to>
    <xdr:sp macro="" textlink="">
      <xdr:nvSpPr>
        <xdr:cNvPr id="13315" name="Text Box 3">
          <a:extLst>
            <a:ext uri="{FF2B5EF4-FFF2-40B4-BE49-F238E27FC236}">
              <a16:creationId xmlns:a16="http://schemas.microsoft.com/office/drawing/2014/main" id="{00000000-0008-0000-0100-000003340000}"/>
            </a:ext>
          </a:extLst>
        </xdr:cNvPr>
        <xdr:cNvSpPr txBox="1">
          <a:spLocks noChangeArrowheads="1"/>
        </xdr:cNvSpPr>
      </xdr:nvSpPr>
      <xdr:spPr bwMode="auto">
        <a:xfrm>
          <a:off x="1895475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datum:</a:t>
          </a:r>
          <a:endParaRPr lang="nl-NL"/>
        </a:p>
      </xdr:txBody>
    </xdr:sp>
    <xdr:clientData/>
  </xdr:twoCellAnchor>
  <xdr:twoCellAnchor>
    <xdr:from>
      <xdr:col>3</xdr:col>
      <xdr:colOff>66675</xdr:colOff>
      <xdr:row>5</xdr:row>
      <xdr:rowOff>304800</xdr:rowOff>
    </xdr:from>
    <xdr:to>
      <xdr:col>5</xdr:col>
      <xdr:colOff>2933700</xdr:colOff>
      <xdr:row>5</xdr:row>
      <xdr:rowOff>904875</xdr:rowOff>
    </xdr:to>
    <xdr:sp macro="" textlink="">
      <xdr:nvSpPr>
        <xdr:cNvPr id="13316" name="Text Box 4">
          <a:extLst>
            <a:ext uri="{FF2B5EF4-FFF2-40B4-BE49-F238E27FC236}">
              <a16:creationId xmlns:a16="http://schemas.microsoft.com/office/drawing/2014/main" id="{00000000-0008-0000-0100-000004340000}"/>
            </a:ext>
          </a:extLst>
        </xdr:cNvPr>
        <xdr:cNvSpPr txBox="1">
          <a:spLocks noChangeArrowheads="1"/>
        </xdr:cNvSpPr>
      </xdr:nvSpPr>
      <xdr:spPr bwMode="auto">
        <a:xfrm>
          <a:off x="504825" y="819150"/>
          <a:ext cx="3305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dik gedrukte aandachtspunten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zijn het meest indicatief voor eventuele lees- en spellingproblemen</a:t>
          </a:r>
          <a:endParaRPr lang="nl-NL"/>
        </a:p>
      </xdr:txBody>
    </xdr:sp>
    <xdr:clientData/>
  </xdr:twoCellAnchor>
  <xdr:twoCellAnchor>
    <xdr:from>
      <xdr:col>5</xdr:col>
      <xdr:colOff>3086100</xdr:colOff>
      <xdr:row>5</xdr:row>
      <xdr:rowOff>314325</xdr:rowOff>
    </xdr:from>
    <xdr:to>
      <xdr:col>6</xdr:col>
      <xdr:colOff>266700</xdr:colOff>
      <xdr:row>5</xdr:row>
      <xdr:rowOff>904875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100-000005340000}"/>
            </a:ext>
          </a:extLst>
        </xdr:cNvPr>
        <xdr:cNvSpPr txBox="1">
          <a:spLocks noChangeArrowheads="1"/>
        </xdr:cNvSpPr>
      </xdr:nvSpPr>
      <xdr:spPr bwMode="auto">
        <a:xfrm>
          <a:off x="3962400" y="828675"/>
          <a:ext cx="17907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Verschijnt in een vakje de naam van de leerling, druk dan één keer op de Delete toets (Del)</a:t>
          </a:r>
          <a:endParaRPr lang="nl-NL"/>
        </a:p>
      </xdr:txBody>
    </xdr:sp>
    <xdr:clientData fPrintsWithSheet="0"/>
  </xdr:twoCellAnchor>
  <xdr:twoCellAnchor>
    <xdr:from>
      <xdr:col>6</xdr:col>
      <xdr:colOff>257175</xdr:colOff>
      <xdr:row>5</xdr:row>
      <xdr:rowOff>923925</xdr:rowOff>
    </xdr:from>
    <xdr:to>
      <xdr:col>8</xdr:col>
      <xdr:colOff>152400</xdr:colOff>
      <xdr:row>6</xdr:row>
      <xdr:rowOff>190500</xdr:rowOff>
    </xdr:to>
    <xdr:sp macro="" textlink="">
      <xdr:nvSpPr>
        <xdr:cNvPr id="13526" name="Line 6">
          <a:extLst>
            <a:ext uri="{FF2B5EF4-FFF2-40B4-BE49-F238E27FC236}">
              <a16:creationId xmlns:a16="http://schemas.microsoft.com/office/drawing/2014/main" id="{00000000-0008-0000-0100-0000D6340000}"/>
            </a:ext>
          </a:extLst>
        </xdr:cNvPr>
        <xdr:cNvSpPr>
          <a:spLocks noChangeShapeType="1"/>
        </xdr:cNvSpPr>
      </xdr:nvSpPr>
      <xdr:spPr bwMode="auto">
        <a:xfrm>
          <a:off x="5743575" y="1438275"/>
          <a:ext cx="561975" cy="6000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5</xdr:col>
      <xdr:colOff>2181225</xdr:colOff>
      <xdr:row>12</xdr:row>
      <xdr:rowOff>142875</xdr:rowOff>
    </xdr:from>
    <xdr:to>
      <xdr:col>5</xdr:col>
      <xdr:colOff>3600450</xdr:colOff>
      <xdr:row>16</xdr:row>
      <xdr:rowOff>85725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100-000007340000}"/>
            </a:ext>
          </a:extLst>
        </xdr:cNvPr>
        <xdr:cNvSpPr txBox="1">
          <a:spLocks noChangeArrowheads="1"/>
        </xdr:cNvSpPr>
      </xdr:nvSpPr>
      <xdr:spPr bwMode="auto">
        <a:xfrm>
          <a:off x="3057525" y="387667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  <xdr:twoCellAnchor>
    <xdr:from>
      <xdr:col>5</xdr:col>
      <xdr:colOff>2628900</xdr:colOff>
      <xdr:row>31</xdr:row>
      <xdr:rowOff>180975</xdr:rowOff>
    </xdr:from>
    <xdr:to>
      <xdr:col>5</xdr:col>
      <xdr:colOff>4048125</xdr:colOff>
      <xdr:row>35</xdr:row>
      <xdr:rowOff>123825</xdr:rowOff>
    </xdr:to>
    <xdr:sp macro="" textlink="">
      <xdr:nvSpPr>
        <xdr:cNvPr id="13320" name="Text Box 8">
          <a:extLst>
            <a:ext uri="{FF2B5EF4-FFF2-40B4-BE49-F238E27FC236}">
              <a16:creationId xmlns:a16="http://schemas.microsoft.com/office/drawing/2014/main" id="{00000000-0008-0000-0100-000008340000}"/>
            </a:ext>
          </a:extLst>
        </xdr:cNvPr>
        <xdr:cNvSpPr txBox="1">
          <a:spLocks noChangeArrowheads="1"/>
        </xdr:cNvSpPr>
      </xdr:nvSpPr>
      <xdr:spPr bwMode="auto">
        <a:xfrm>
          <a:off x="3505200" y="1075372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1304925</xdr:colOff>
      <xdr:row>6</xdr:row>
      <xdr:rowOff>619125</xdr:rowOff>
    </xdr:from>
    <xdr:to>
      <xdr:col>4</xdr:col>
      <xdr:colOff>95250</xdr:colOff>
      <xdr:row>6</xdr:row>
      <xdr:rowOff>819150</xdr:rowOff>
    </xdr:to>
    <xdr:sp macro="" textlink="">
      <xdr:nvSpPr>
        <xdr:cNvPr id="11274" name="Text Box 10">
          <a:extLst>
            <a:ext uri="{FF2B5EF4-FFF2-40B4-BE49-F238E27FC236}">
              <a16:creationId xmlns:a16="http://schemas.microsoft.com/office/drawing/2014/main" id="{00000000-0008-0000-0200-00000A2C0000}"/>
            </a:ext>
          </a:extLst>
        </xdr:cNvPr>
        <xdr:cNvSpPr txBox="1">
          <a:spLocks noChangeArrowheads="1"/>
        </xdr:cNvSpPr>
      </xdr:nvSpPr>
      <xdr:spPr bwMode="auto">
        <a:xfrm>
          <a:off x="438150" y="2162175"/>
          <a:ext cx="314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?</a:t>
          </a:r>
          <a:endParaRPr lang="nl-NL"/>
        </a:p>
      </xdr:txBody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104775</xdr:colOff>
      <xdr:row>32</xdr:row>
      <xdr:rowOff>200025</xdr:rowOff>
    </xdr:to>
    <xdr:sp macro="" textlink="">
      <xdr:nvSpPr>
        <xdr:cNvPr id="11580" name="Text Box 16">
          <a:extLst>
            <a:ext uri="{FF2B5EF4-FFF2-40B4-BE49-F238E27FC236}">
              <a16:creationId xmlns:a16="http://schemas.microsoft.com/office/drawing/2014/main" id="{00000000-0008-0000-0200-00003C2D0000}"/>
            </a:ext>
          </a:extLst>
        </xdr:cNvPr>
        <xdr:cNvSpPr txBox="1">
          <a:spLocks noChangeArrowheads="1"/>
        </xdr:cNvSpPr>
      </xdr:nvSpPr>
      <xdr:spPr bwMode="auto">
        <a:xfrm>
          <a:off x="5486400" y="108870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3057525</xdr:colOff>
      <xdr:row>5</xdr:row>
      <xdr:rowOff>304800</xdr:rowOff>
    </xdr:from>
    <xdr:to>
      <xdr:col>6</xdr:col>
      <xdr:colOff>238125</xdr:colOff>
      <xdr:row>5</xdr:row>
      <xdr:rowOff>895350</xdr:rowOff>
    </xdr:to>
    <xdr:sp macro="" textlink="">
      <xdr:nvSpPr>
        <xdr:cNvPr id="11283" name="Text Box 19">
          <a:extLst>
            <a:ext uri="{FF2B5EF4-FFF2-40B4-BE49-F238E27FC236}">
              <a16:creationId xmlns:a16="http://schemas.microsoft.com/office/drawing/2014/main" id="{00000000-0008-0000-0200-0000132C0000}"/>
            </a:ext>
          </a:extLst>
        </xdr:cNvPr>
        <xdr:cNvSpPr txBox="1">
          <a:spLocks noChangeArrowheads="1"/>
        </xdr:cNvSpPr>
      </xdr:nvSpPr>
      <xdr:spPr bwMode="auto">
        <a:xfrm>
          <a:off x="3933825" y="819150"/>
          <a:ext cx="179070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Verschijnt in een vakje de naam van de leerling, druk dan één keer op de Delete toets (Del)</a:t>
          </a:r>
          <a:endParaRPr lang="nl-NL"/>
        </a:p>
      </xdr:txBody>
    </xdr:sp>
    <xdr:clientData fPrintsWithSheet="0"/>
  </xdr:twoCellAnchor>
  <xdr:twoCellAnchor>
    <xdr:from>
      <xdr:col>5</xdr:col>
      <xdr:colOff>2552700</xdr:colOff>
      <xdr:row>5</xdr:row>
      <xdr:rowOff>1095375</xdr:rowOff>
    </xdr:from>
    <xdr:to>
      <xdr:col>5</xdr:col>
      <xdr:colOff>3457575</xdr:colOff>
      <xdr:row>5</xdr:row>
      <xdr:rowOff>1095375</xdr:rowOff>
    </xdr:to>
    <xdr:sp macro="" textlink="">
      <xdr:nvSpPr>
        <xdr:cNvPr id="11582" name="Line 25">
          <a:extLst>
            <a:ext uri="{FF2B5EF4-FFF2-40B4-BE49-F238E27FC236}">
              <a16:creationId xmlns:a16="http://schemas.microsoft.com/office/drawing/2014/main" id="{00000000-0008-0000-0200-00003E2D0000}"/>
            </a:ext>
          </a:extLst>
        </xdr:cNvPr>
        <xdr:cNvSpPr>
          <a:spLocks noChangeShapeType="1"/>
        </xdr:cNvSpPr>
      </xdr:nvSpPr>
      <xdr:spPr bwMode="auto">
        <a:xfrm>
          <a:off x="3429000" y="1609725"/>
          <a:ext cx="904875" cy="0"/>
        </a:xfrm>
        <a:prstGeom prst="line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38100</xdr:colOff>
      <xdr:row>5</xdr:row>
      <xdr:rowOff>304800</xdr:rowOff>
    </xdr:from>
    <xdr:to>
      <xdr:col>5</xdr:col>
      <xdr:colOff>2905125</xdr:colOff>
      <xdr:row>5</xdr:row>
      <xdr:rowOff>904875</xdr:rowOff>
    </xdr:to>
    <xdr:sp macro="" textlink="">
      <xdr:nvSpPr>
        <xdr:cNvPr id="11291" name="Text Box 27">
          <a:extLst>
            <a:ext uri="{FF2B5EF4-FFF2-40B4-BE49-F238E27FC236}">
              <a16:creationId xmlns:a16="http://schemas.microsoft.com/office/drawing/2014/main" id="{00000000-0008-0000-0200-00001B2C0000}"/>
            </a:ext>
          </a:extLst>
        </xdr:cNvPr>
        <xdr:cNvSpPr txBox="1">
          <a:spLocks noChangeArrowheads="1"/>
        </xdr:cNvSpPr>
      </xdr:nvSpPr>
      <xdr:spPr bwMode="auto">
        <a:xfrm>
          <a:off x="476250" y="819150"/>
          <a:ext cx="3305175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dik gedrukte aandachtspunten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zijn het meest indicatief voor eventuele lees- en spellingproblemen</a:t>
          </a:r>
          <a:endParaRPr lang="nl-NL"/>
        </a:p>
      </xdr:txBody>
    </xdr:sp>
    <xdr:clientData/>
  </xdr:twoCellAnchor>
  <xdr:twoCellAnchor>
    <xdr:from>
      <xdr:col>5</xdr:col>
      <xdr:colOff>2238375</xdr:colOff>
      <xdr:row>12</xdr:row>
      <xdr:rowOff>161925</xdr:rowOff>
    </xdr:from>
    <xdr:to>
      <xdr:col>5</xdr:col>
      <xdr:colOff>3657600</xdr:colOff>
      <xdr:row>16</xdr:row>
      <xdr:rowOff>104775</xdr:rowOff>
    </xdr:to>
    <xdr:sp macro="" textlink="">
      <xdr:nvSpPr>
        <xdr:cNvPr id="11297" name="Text Box 33">
          <a:extLst>
            <a:ext uri="{FF2B5EF4-FFF2-40B4-BE49-F238E27FC236}">
              <a16:creationId xmlns:a16="http://schemas.microsoft.com/office/drawing/2014/main" id="{00000000-0008-0000-0200-0000212C0000}"/>
            </a:ext>
          </a:extLst>
        </xdr:cNvPr>
        <xdr:cNvSpPr txBox="1">
          <a:spLocks noChangeArrowheads="1"/>
        </xdr:cNvSpPr>
      </xdr:nvSpPr>
      <xdr:spPr bwMode="auto">
        <a:xfrm>
          <a:off x="3114675" y="389572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  <xdr:twoCellAnchor>
    <xdr:from>
      <xdr:col>5</xdr:col>
      <xdr:colOff>2638425</xdr:colOff>
      <xdr:row>31</xdr:row>
      <xdr:rowOff>142875</xdr:rowOff>
    </xdr:from>
    <xdr:to>
      <xdr:col>5</xdr:col>
      <xdr:colOff>4057650</xdr:colOff>
      <xdr:row>35</xdr:row>
      <xdr:rowOff>85725</xdr:rowOff>
    </xdr:to>
    <xdr:sp macro="" textlink="">
      <xdr:nvSpPr>
        <xdr:cNvPr id="11298" name="Text Box 34">
          <a:extLst>
            <a:ext uri="{FF2B5EF4-FFF2-40B4-BE49-F238E27FC236}">
              <a16:creationId xmlns:a16="http://schemas.microsoft.com/office/drawing/2014/main" id="{00000000-0008-0000-0200-0000222C0000}"/>
            </a:ext>
          </a:extLst>
        </xdr:cNvPr>
        <xdr:cNvSpPr txBox="1">
          <a:spLocks noChangeArrowheads="1"/>
        </xdr:cNvSpPr>
      </xdr:nvSpPr>
      <xdr:spPr bwMode="auto">
        <a:xfrm>
          <a:off x="3514725" y="10715625"/>
          <a:ext cx="1419225" cy="1200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Zet een kruisje in het vakje dat het </a:t>
          </a:r>
          <a:r>
            <a:rPr lang="nl-NL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meest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van toepassing is (dus, maar </a:t>
          </a:r>
          <a:r>
            <a:rPr lang="nl-NL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één kruisje</a:t>
          </a: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zetten)</a:t>
          </a:r>
          <a:endParaRPr lang="nl-NL"/>
        </a:p>
      </xdr:txBody>
    </xdr:sp>
    <xdr:clientData fPrintsWithSheet="0"/>
  </xdr:twoCellAnchor>
  <xdr:twoCellAnchor>
    <xdr:from>
      <xdr:col>5</xdr:col>
      <xdr:colOff>1019175</xdr:colOff>
      <xdr:row>4</xdr:row>
      <xdr:rowOff>0</xdr:rowOff>
    </xdr:from>
    <xdr:to>
      <xdr:col>5</xdr:col>
      <xdr:colOff>1914525</xdr:colOff>
      <xdr:row>5</xdr:row>
      <xdr:rowOff>19050</xdr:rowOff>
    </xdr:to>
    <xdr:sp macro="" textlink="">
      <xdr:nvSpPr>
        <xdr:cNvPr id="11299" name="Text Box 35">
          <a:extLst>
            <a:ext uri="{FF2B5EF4-FFF2-40B4-BE49-F238E27FC236}">
              <a16:creationId xmlns:a16="http://schemas.microsoft.com/office/drawing/2014/main" id="{00000000-0008-0000-0200-0000232C0000}"/>
            </a:ext>
          </a:extLst>
        </xdr:cNvPr>
        <xdr:cNvSpPr txBox="1">
          <a:spLocks noChangeArrowheads="1"/>
        </xdr:cNvSpPr>
      </xdr:nvSpPr>
      <xdr:spPr bwMode="auto">
        <a:xfrm>
          <a:off x="1895475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datum:</a:t>
          </a:r>
          <a:endParaRPr lang="nl-NL"/>
        </a:p>
      </xdr:txBody>
    </xdr:sp>
    <xdr:clientData/>
  </xdr:twoCellAnchor>
  <xdr:twoCellAnchor>
    <xdr:from>
      <xdr:col>5</xdr:col>
      <xdr:colOff>1905000</xdr:colOff>
      <xdr:row>4</xdr:row>
      <xdr:rowOff>0</xdr:rowOff>
    </xdr:from>
    <xdr:to>
      <xdr:col>5</xdr:col>
      <xdr:colOff>2800350</xdr:colOff>
      <xdr:row>5</xdr:row>
      <xdr:rowOff>19050</xdr:rowOff>
    </xdr:to>
    <xdr:sp macro="" textlink="" fLocksText="0">
      <xdr:nvSpPr>
        <xdr:cNvPr id="11300" name="Text Box 36">
          <a:extLst>
            <a:ext uri="{FF2B5EF4-FFF2-40B4-BE49-F238E27FC236}">
              <a16:creationId xmlns:a16="http://schemas.microsoft.com/office/drawing/2014/main" id="{00000000-0008-0000-0200-0000242C0000}"/>
            </a:ext>
          </a:extLst>
        </xdr:cNvPr>
        <xdr:cNvSpPr txBox="1">
          <a:spLocks noChangeArrowheads="1"/>
        </xdr:cNvSpPr>
      </xdr:nvSpPr>
      <xdr:spPr bwMode="auto">
        <a:xfrm>
          <a:off x="2781300" y="35242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 fLocksWithSheet="0"/>
  </xdr:twoCellAnchor>
  <xdr:twoCellAnchor>
    <xdr:from>
      <xdr:col>5</xdr:col>
      <xdr:colOff>1038225</xdr:colOff>
      <xdr:row>2</xdr:row>
      <xdr:rowOff>9525</xdr:rowOff>
    </xdr:from>
    <xdr:to>
      <xdr:col>5</xdr:col>
      <xdr:colOff>4324350</xdr:colOff>
      <xdr:row>3</xdr:row>
      <xdr:rowOff>0</xdr:rowOff>
    </xdr:to>
    <xdr:sp macro="" textlink="">
      <xdr:nvSpPr>
        <xdr:cNvPr id="11301" name="Text Box 37">
          <a:extLst>
            <a:ext uri="{FF2B5EF4-FFF2-40B4-BE49-F238E27FC236}">
              <a16:creationId xmlns:a16="http://schemas.microsoft.com/office/drawing/2014/main" id="{00000000-0008-0000-0200-0000252C0000}"/>
            </a:ext>
          </a:extLst>
        </xdr:cNvPr>
        <xdr:cNvSpPr txBox="1">
          <a:spLocks noChangeArrowheads="1"/>
        </xdr:cNvSpPr>
      </xdr:nvSpPr>
      <xdr:spPr bwMode="auto">
        <a:xfrm>
          <a:off x="1914525" y="9525"/>
          <a:ext cx="32861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bedoeld als eventuele herhaling van het 1e meetmoment</a:t>
          </a:r>
          <a:endParaRPr lang="nl-NL"/>
        </a:p>
      </xdr:txBody>
    </xdr:sp>
    <xdr:clientData/>
  </xdr:twoCellAnchor>
  <xdr:twoCellAnchor>
    <xdr:from>
      <xdr:col>6</xdr:col>
      <xdr:colOff>257175</xdr:colOff>
      <xdr:row>5</xdr:row>
      <xdr:rowOff>904875</xdr:rowOff>
    </xdr:from>
    <xdr:to>
      <xdr:col>8</xdr:col>
      <xdr:colOff>152400</xdr:colOff>
      <xdr:row>6</xdr:row>
      <xdr:rowOff>171450</xdr:rowOff>
    </xdr:to>
    <xdr:sp macro="" textlink="">
      <xdr:nvSpPr>
        <xdr:cNvPr id="11589" name="Line 39">
          <a:extLst>
            <a:ext uri="{FF2B5EF4-FFF2-40B4-BE49-F238E27FC236}">
              <a16:creationId xmlns:a16="http://schemas.microsoft.com/office/drawing/2014/main" id="{00000000-0008-0000-0200-0000452D0000}"/>
            </a:ext>
          </a:extLst>
        </xdr:cNvPr>
        <xdr:cNvSpPr>
          <a:spLocks noChangeShapeType="1"/>
        </xdr:cNvSpPr>
      </xdr:nvSpPr>
      <xdr:spPr bwMode="auto">
        <a:xfrm>
          <a:off x="5743575" y="1419225"/>
          <a:ext cx="561975" cy="6000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9525</xdr:rowOff>
    </xdr:from>
    <xdr:to>
      <xdr:col>6</xdr:col>
      <xdr:colOff>76200</xdr:colOff>
      <xdr:row>2</xdr:row>
      <xdr:rowOff>190500</xdr:rowOff>
    </xdr:to>
    <xdr:sp macro="" textlink="">
      <xdr:nvSpPr>
        <xdr:cNvPr id="5136" name="Text Box 16">
          <a:extLst>
            <a:ext uri="{FF2B5EF4-FFF2-40B4-BE49-F238E27FC236}">
              <a16:creationId xmlns:a16="http://schemas.microsoft.com/office/drawing/2014/main" id="{00000000-0008-0000-0300-000010140000}"/>
            </a:ext>
          </a:extLst>
        </xdr:cNvPr>
        <xdr:cNvSpPr txBox="1">
          <a:spLocks noChangeArrowheads="1"/>
        </xdr:cNvSpPr>
      </xdr:nvSpPr>
      <xdr:spPr bwMode="auto">
        <a:xfrm>
          <a:off x="685800" y="333375"/>
          <a:ext cx="3209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beweeg met de aanwijzer van de muis over de gele strook</a:t>
          </a:r>
          <a:endParaRPr lang="nl-NL"/>
        </a:p>
      </xdr:txBody>
    </xdr:sp>
    <xdr:clientData fPrintsWithSheet="0"/>
  </xdr:twoCellAnchor>
  <xdr:twoCellAnchor>
    <xdr:from>
      <xdr:col>2</xdr:col>
      <xdr:colOff>866775</xdr:colOff>
      <xdr:row>3</xdr:row>
      <xdr:rowOff>0</xdr:rowOff>
    </xdr:from>
    <xdr:to>
      <xdr:col>2</xdr:col>
      <xdr:colOff>866775</xdr:colOff>
      <xdr:row>7</xdr:row>
      <xdr:rowOff>76200</xdr:rowOff>
    </xdr:to>
    <xdr:sp macro="" textlink="">
      <xdr:nvSpPr>
        <xdr:cNvPr id="5221" name="Line 17">
          <a:extLst>
            <a:ext uri="{FF2B5EF4-FFF2-40B4-BE49-F238E27FC236}">
              <a16:creationId xmlns:a16="http://schemas.microsoft.com/office/drawing/2014/main" id="{00000000-0008-0000-0300-000065140000}"/>
            </a:ext>
          </a:extLst>
        </xdr:cNvPr>
        <xdr:cNvSpPr>
          <a:spLocks noChangeShapeType="1"/>
        </xdr:cNvSpPr>
      </xdr:nvSpPr>
      <xdr:spPr bwMode="auto">
        <a:xfrm>
          <a:off x="1133475" y="20002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1400175</xdr:colOff>
      <xdr:row>6</xdr:row>
      <xdr:rowOff>76200</xdr:rowOff>
    </xdr:from>
    <xdr:to>
      <xdr:col>24</xdr:col>
      <xdr:colOff>438150</xdr:colOff>
      <xdr:row>7</xdr:row>
      <xdr:rowOff>104775</xdr:rowOff>
    </xdr:to>
    <xdr:sp macro="" textlink="">
      <xdr:nvSpPr>
        <xdr:cNvPr id="5140" name="Text Box 20">
          <a:extLst>
            <a:ext uri="{FF2B5EF4-FFF2-40B4-BE49-F238E27FC236}">
              <a16:creationId xmlns:a16="http://schemas.microsoft.com/office/drawing/2014/main" id="{00000000-0008-0000-0300-000014140000}"/>
            </a:ext>
          </a:extLst>
        </xdr:cNvPr>
        <xdr:cNvSpPr txBox="1">
          <a:spLocks noChangeArrowheads="1"/>
        </xdr:cNvSpPr>
      </xdr:nvSpPr>
      <xdr:spPr bwMode="auto">
        <a:xfrm>
          <a:off x="11391900" y="781050"/>
          <a:ext cx="5324475" cy="2000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Per leerling is één regel beschikbaar. De opmerkingen worden naar het 'leerling-profiel' gekopieerd.</a:t>
          </a:r>
          <a:endParaRPr lang="nl-NL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6</xdr:col>
      <xdr:colOff>28575</xdr:colOff>
      <xdr:row>2</xdr:row>
      <xdr:rowOff>190500</xdr:rowOff>
    </xdr:to>
    <xdr:sp macro="" textlink="">
      <xdr:nvSpPr>
        <xdr:cNvPr id="14351" name="Text Box 15">
          <a:extLst>
            <a:ext uri="{FF2B5EF4-FFF2-40B4-BE49-F238E27FC236}">
              <a16:creationId xmlns:a16="http://schemas.microsoft.com/office/drawing/2014/main" id="{00000000-0008-0000-0400-00000F380000}"/>
            </a:ext>
          </a:extLst>
        </xdr:cNvPr>
        <xdr:cNvSpPr txBox="1">
          <a:spLocks noChangeArrowheads="1"/>
        </xdr:cNvSpPr>
      </xdr:nvSpPr>
      <xdr:spPr bwMode="auto">
        <a:xfrm>
          <a:off x="28575" y="9525"/>
          <a:ext cx="3209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l-N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beweeg met de aanwijzer van de muis over de gele strook</a:t>
          </a:r>
          <a:endParaRPr lang="nl-NL"/>
        </a:p>
      </xdr:txBody>
    </xdr:sp>
    <xdr:clientData fPrintsWithSheet="0"/>
  </xdr:twoCellAnchor>
  <xdr:twoCellAnchor>
    <xdr:from>
      <xdr:col>2</xdr:col>
      <xdr:colOff>752475</xdr:colOff>
      <xdr:row>3</xdr:row>
      <xdr:rowOff>0</xdr:rowOff>
    </xdr:from>
    <xdr:to>
      <xdr:col>2</xdr:col>
      <xdr:colOff>752475</xdr:colOff>
      <xdr:row>7</xdr:row>
      <xdr:rowOff>76200</xdr:rowOff>
    </xdr:to>
    <xdr:sp macro="" textlink="">
      <xdr:nvSpPr>
        <xdr:cNvPr id="14432" name="Line 16">
          <a:extLst>
            <a:ext uri="{FF2B5EF4-FFF2-40B4-BE49-F238E27FC236}">
              <a16:creationId xmlns:a16="http://schemas.microsoft.com/office/drawing/2014/main" id="{00000000-0008-0000-0400-000060380000}"/>
            </a:ext>
          </a:extLst>
        </xdr:cNvPr>
        <xdr:cNvSpPr>
          <a:spLocks noChangeShapeType="1"/>
        </xdr:cNvSpPr>
      </xdr:nvSpPr>
      <xdr:spPr bwMode="auto">
        <a:xfrm>
          <a:off x="1019175" y="200025"/>
          <a:ext cx="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7</xdr:col>
      <xdr:colOff>66675</xdr:colOff>
      <xdr:row>2</xdr:row>
      <xdr:rowOff>190500</xdr:rowOff>
    </xdr:from>
    <xdr:to>
      <xdr:col>12</xdr:col>
      <xdr:colOff>495300</xdr:colOff>
      <xdr:row>4</xdr:row>
      <xdr:rowOff>9525</xdr:rowOff>
    </xdr:to>
    <xdr:sp macro="" textlink="">
      <xdr:nvSpPr>
        <xdr:cNvPr id="14353" name="Text Box 17">
          <a:extLst>
            <a:ext uri="{FF2B5EF4-FFF2-40B4-BE49-F238E27FC236}">
              <a16:creationId xmlns:a16="http://schemas.microsoft.com/office/drawing/2014/main" id="{00000000-0008-0000-0400-000011380000}"/>
            </a:ext>
          </a:extLst>
        </xdr:cNvPr>
        <xdr:cNvSpPr txBox="1">
          <a:spLocks noChangeArrowheads="1"/>
        </xdr:cNvSpPr>
      </xdr:nvSpPr>
      <xdr:spPr bwMode="auto">
        <a:xfrm>
          <a:off x="3990975" y="190500"/>
          <a:ext cx="40005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bedoeld als eventuele herhaling van meetmoment 2.1</a:t>
          </a:r>
          <a:endParaRPr lang="nl-NL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5</xdr:row>
      <xdr:rowOff>133350</xdr:rowOff>
    </xdr:from>
    <xdr:to>
      <xdr:col>6</xdr:col>
      <xdr:colOff>428625</xdr:colOff>
      <xdr:row>7</xdr:row>
      <xdr:rowOff>9525</xdr:rowOff>
    </xdr:to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00000000-0008-0000-0600-000050180000}"/>
            </a:ext>
          </a:extLst>
        </xdr:cNvPr>
        <xdr:cNvSpPr txBox="1">
          <a:spLocks noChangeArrowheads="1"/>
        </xdr:cNvSpPr>
      </xdr:nvSpPr>
      <xdr:spPr bwMode="auto">
        <a:xfrm>
          <a:off x="4552950" y="2028825"/>
          <a:ext cx="1047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0000" mc:Ignorable="a14" a14:legacySpreadsheetColorIndex="1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5</xdr:row>
      <xdr:rowOff>104775</xdr:rowOff>
    </xdr:from>
    <xdr:to>
      <xdr:col>11</xdr:col>
      <xdr:colOff>476250</xdr:colOff>
      <xdr:row>6</xdr:row>
      <xdr:rowOff>161925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SpPr txBox="1">
          <a:spLocks noChangeArrowheads="1"/>
        </xdr:cNvSpPr>
      </xdr:nvSpPr>
      <xdr:spPr bwMode="auto">
        <a:xfrm>
          <a:off x="4981575" y="952500"/>
          <a:ext cx="24003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nl-N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vul hier het leerlingnummer in</a:t>
          </a:r>
          <a:endParaRPr lang="nl-NL"/>
        </a:p>
      </xdr:txBody>
    </xdr:sp>
    <xdr:clientData fPrintsWithSheet="0"/>
  </xdr:twoCellAnchor>
  <xdr:twoCellAnchor>
    <xdr:from>
      <xdr:col>8</xdr:col>
      <xdr:colOff>295275</xdr:colOff>
      <xdr:row>3</xdr:row>
      <xdr:rowOff>38100</xdr:rowOff>
    </xdr:from>
    <xdr:to>
      <xdr:col>8</xdr:col>
      <xdr:colOff>304800</xdr:colOff>
      <xdr:row>5</xdr:row>
      <xdr:rowOff>95250</xdr:rowOff>
    </xdr:to>
    <xdr:sp macro="" textlink="">
      <xdr:nvSpPr>
        <xdr:cNvPr id="6226" name="Line 3">
          <a:extLst>
            <a:ext uri="{FF2B5EF4-FFF2-40B4-BE49-F238E27FC236}">
              <a16:creationId xmlns:a16="http://schemas.microsoft.com/office/drawing/2014/main" id="{00000000-0008-0000-0600-000052180000}"/>
            </a:ext>
          </a:extLst>
        </xdr:cNvPr>
        <xdr:cNvSpPr>
          <a:spLocks noChangeShapeType="1"/>
        </xdr:cNvSpPr>
      </xdr:nvSpPr>
      <xdr:spPr bwMode="auto">
        <a:xfrm flipV="1">
          <a:off x="5276850" y="542925"/>
          <a:ext cx="9525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39"/>
  <sheetViews>
    <sheetView showGridLines="0" showRowColHeaders="0" tabSelected="1" zoomScaleNormal="100" workbookViewId="0">
      <selection activeCell="C39" sqref="C39"/>
    </sheetView>
  </sheetViews>
  <sheetFormatPr defaultRowHeight="12.75" x14ac:dyDescent="0.2"/>
  <cols>
    <col min="2" max="2" width="4" bestFit="1" customWidth="1"/>
    <col min="3" max="3" width="27.5703125" customWidth="1"/>
    <col min="4" max="4" width="14.5703125" bestFit="1" customWidth="1"/>
  </cols>
  <sheetData>
    <row r="3" spans="2:4" x14ac:dyDescent="0.2">
      <c r="B3" s="421"/>
      <c r="C3" s="422" t="s">
        <v>0</v>
      </c>
      <c r="D3" s="422" t="s">
        <v>34</v>
      </c>
    </row>
    <row r="4" spans="2:4" x14ac:dyDescent="0.2">
      <c r="B4" s="423"/>
      <c r="C4" s="423"/>
      <c r="D4" s="424"/>
    </row>
    <row r="5" spans="2:4" ht="15" x14ac:dyDescent="0.2">
      <c r="B5" s="425">
        <v>1</v>
      </c>
      <c r="C5" s="301"/>
      <c r="D5" s="302"/>
    </row>
    <row r="6" spans="2:4" ht="15" x14ac:dyDescent="0.2">
      <c r="B6" s="425">
        <v>2</v>
      </c>
      <c r="C6" s="301"/>
      <c r="D6" s="302"/>
    </row>
    <row r="7" spans="2:4" ht="15" x14ac:dyDescent="0.2">
      <c r="B7" s="425">
        <v>3</v>
      </c>
      <c r="C7" s="301"/>
      <c r="D7" s="302"/>
    </row>
    <row r="8" spans="2:4" ht="15" x14ac:dyDescent="0.2">
      <c r="B8" s="425">
        <v>4</v>
      </c>
      <c r="C8" s="301"/>
      <c r="D8" s="302"/>
    </row>
    <row r="9" spans="2:4" ht="15" x14ac:dyDescent="0.2">
      <c r="B9" s="425">
        <v>5</v>
      </c>
      <c r="C9" s="301"/>
      <c r="D9" s="302"/>
    </row>
    <row r="10" spans="2:4" ht="15" x14ac:dyDescent="0.2">
      <c r="B10" s="425">
        <v>6</v>
      </c>
      <c r="C10" s="301"/>
      <c r="D10" s="302"/>
    </row>
    <row r="11" spans="2:4" ht="15" x14ac:dyDescent="0.2">
      <c r="B11" s="425">
        <v>7</v>
      </c>
      <c r="C11" s="301"/>
      <c r="D11" s="302"/>
    </row>
    <row r="12" spans="2:4" ht="15" x14ac:dyDescent="0.2">
      <c r="B12" s="425">
        <v>8</v>
      </c>
      <c r="C12" s="301"/>
      <c r="D12" s="302"/>
    </row>
    <row r="13" spans="2:4" ht="15" x14ac:dyDescent="0.2">
      <c r="B13" s="425">
        <v>9</v>
      </c>
      <c r="C13" s="301"/>
      <c r="D13" s="302"/>
    </row>
    <row r="14" spans="2:4" ht="15" x14ac:dyDescent="0.2">
      <c r="B14" s="425">
        <v>10</v>
      </c>
      <c r="C14" s="301"/>
      <c r="D14" s="302"/>
    </row>
    <row r="15" spans="2:4" ht="15" x14ac:dyDescent="0.2">
      <c r="B15" s="425">
        <v>11</v>
      </c>
      <c r="C15" s="301"/>
      <c r="D15" s="302"/>
    </row>
    <row r="16" spans="2:4" ht="15" x14ac:dyDescent="0.2">
      <c r="B16" s="425">
        <v>12</v>
      </c>
      <c r="C16" s="301"/>
      <c r="D16" s="302"/>
    </row>
    <row r="17" spans="2:4" ht="15" x14ac:dyDescent="0.2">
      <c r="B17" s="425">
        <v>13</v>
      </c>
      <c r="C17" s="301"/>
      <c r="D17" s="302"/>
    </row>
    <row r="18" spans="2:4" ht="15" x14ac:dyDescent="0.2">
      <c r="B18" s="425">
        <v>14</v>
      </c>
      <c r="C18" s="301"/>
      <c r="D18" s="302"/>
    </row>
    <row r="19" spans="2:4" ht="15" x14ac:dyDescent="0.2">
      <c r="B19" s="425">
        <v>15</v>
      </c>
      <c r="C19" s="301"/>
      <c r="D19" s="302"/>
    </row>
    <row r="20" spans="2:4" ht="15" x14ac:dyDescent="0.2">
      <c r="B20" s="425">
        <v>16</v>
      </c>
      <c r="C20" s="301"/>
      <c r="D20" s="302"/>
    </row>
    <row r="21" spans="2:4" ht="15" x14ac:dyDescent="0.2">
      <c r="B21" s="425">
        <v>17</v>
      </c>
      <c r="C21" s="301"/>
      <c r="D21" s="302"/>
    </row>
    <row r="22" spans="2:4" ht="15" x14ac:dyDescent="0.2">
      <c r="B22" s="425">
        <v>18</v>
      </c>
      <c r="C22" s="301"/>
      <c r="D22" s="302"/>
    </row>
    <row r="23" spans="2:4" ht="15" x14ac:dyDescent="0.2">
      <c r="B23" s="425">
        <v>19</v>
      </c>
      <c r="C23" s="301"/>
      <c r="D23" s="302"/>
    </row>
    <row r="24" spans="2:4" ht="15" x14ac:dyDescent="0.2">
      <c r="B24" s="425">
        <v>20</v>
      </c>
      <c r="C24" s="301"/>
      <c r="D24" s="302"/>
    </row>
    <row r="25" spans="2:4" ht="15" x14ac:dyDescent="0.2">
      <c r="B25" s="425">
        <v>21</v>
      </c>
      <c r="C25" s="301"/>
      <c r="D25" s="302"/>
    </row>
    <row r="26" spans="2:4" ht="15" x14ac:dyDescent="0.2">
      <c r="B26" s="425">
        <v>22</v>
      </c>
      <c r="C26" s="301"/>
      <c r="D26" s="302"/>
    </row>
    <row r="27" spans="2:4" ht="15" x14ac:dyDescent="0.2">
      <c r="B27" s="425">
        <v>23</v>
      </c>
      <c r="C27" s="301"/>
      <c r="D27" s="302"/>
    </row>
    <row r="28" spans="2:4" ht="15" x14ac:dyDescent="0.2">
      <c r="B28" s="425">
        <v>24</v>
      </c>
      <c r="C28" s="301"/>
      <c r="D28" s="302"/>
    </row>
    <row r="29" spans="2:4" x14ac:dyDescent="0.2">
      <c r="B29" s="425">
        <v>25</v>
      </c>
      <c r="C29" s="248"/>
      <c r="D29" s="302"/>
    </row>
    <row r="30" spans="2:4" x14ac:dyDescent="0.2">
      <c r="B30" s="425">
        <v>26</v>
      </c>
      <c r="C30" s="248"/>
      <c r="D30" s="302"/>
    </row>
    <row r="31" spans="2:4" x14ac:dyDescent="0.2">
      <c r="B31" s="425">
        <v>27</v>
      </c>
      <c r="C31" s="3"/>
      <c r="D31" s="302"/>
    </row>
    <row r="32" spans="2:4" x14ac:dyDescent="0.2">
      <c r="B32" s="425">
        <v>28</v>
      </c>
      <c r="C32" s="3"/>
      <c r="D32" s="302"/>
    </row>
    <row r="33" spans="2:4" x14ac:dyDescent="0.2">
      <c r="B33" s="425">
        <v>29</v>
      </c>
      <c r="C33" s="3"/>
      <c r="D33" s="302"/>
    </row>
    <row r="34" spans="2:4" x14ac:dyDescent="0.2">
      <c r="B34" s="425">
        <v>30</v>
      </c>
      <c r="C34" s="3"/>
      <c r="D34" s="302"/>
    </row>
    <row r="35" spans="2:4" x14ac:dyDescent="0.2">
      <c r="B35" s="425">
        <v>31</v>
      </c>
      <c r="C35" s="3"/>
      <c r="D35" s="302"/>
    </row>
    <row r="36" spans="2:4" x14ac:dyDescent="0.2">
      <c r="B36" s="425">
        <v>32</v>
      </c>
      <c r="C36" s="3"/>
      <c r="D36" s="302"/>
    </row>
    <row r="37" spans="2:4" x14ac:dyDescent="0.2">
      <c r="B37" s="426">
        <v>33</v>
      </c>
      <c r="C37" s="420"/>
      <c r="D37" s="302"/>
    </row>
    <row r="38" spans="2:4" x14ac:dyDescent="0.2">
      <c r="B38" s="426">
        <v>34</v>
      </c>
      <c r="C38" s="420"/>
      <c r="D38" s="302"/>
    </row>
    <row r="39" spans="2:4" x14ac:dyDescent="0.2">
      <c r="B39" s="427">
        <v>35</v>
      </c>
      <c r="C39" s="420"/>
      <c r="D39" s="302"/>
    </row>
  </sheetData>
  <sheetProtection algorithmName="SHA-512" hashValue="DUVCiCr8hSeEwuNINQoUUuv302zXzUheo2AlpmTt0O2QF9szdE011sHOCtIPpsACReof6ODr8MpHOF+Zhy40kQ==" saltValue="GY9hiOWGqI+N7TwDUFHVbg==" spinCount="100000" sheet="1" objects="1" scenarios="1"/>
  <phoneticPr fontId="0" type="noConversion"/>
  <conditionalFormatting sqref="C4:C28">
    <cfRule type="cellIs" dxfId="202" priority="1" stopIfTrue="1" operator="between">
      <formula>8</formula>
      <formula>1</formula>
    </cfRule>
  </conditionalFormatting>
  <pageMargins left="0.75" right="0.75" top="1" bottom="0.63" header="0.5" footer="0.5"/>
  <pageSetup paperSize="9" orientation="landscape" horizontalDpi="36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64"/>
  <sheetViews>
    <sheetView showGridLines="0" showRowColHeaders="0" zoomScaleNormal="100" workbookViewId="0">
      <pane xSplit="7" ySplit="6" topLeftCell="O7" activePane="bottomRight" state="frozen"/>
      <selection activeCell="B31" sqref="B31"/>
      <selection pane="topRight" activeCell="B31" sqref="B31"/>
      <selection pane="bottomLeft" activeCell="B31" sqref="B31"/>
      <selection pane="bottomRight" activeCell="AV15" sqref="AV15"/>
    </sheetView>
  </sheetViews>
  <sheetFormatPr defaultRowHeight="12.75" x14ac:dyDescent="0.2"/>
  <cols>
    <col min="1" max="1" width="9.140625" style="98"/>
    <col min="2" max="5" width="3.28515625" style="141" customWidth="1"/>
    <col min="6" max="6" width="69.140625" style="113" bestFit="1" customWidth="1"/>
    <col min="7" max="7" width="5.7109375" style="119" customWidth="1"/>
    <col min="8" max="13" width="4.28515625" style="97" customWidth="1"/>
    <col min="14" max="18" width="4.28515625" style="99" customWidth="1"/>
    <col min="19" max="33" width="4.28515625" style="97" customWidth="1"/>
    <col min="34" max="34" width="4.28515625" style="99" customWidth="1"/>
    <col min="35" max="40" width="4.28515625" style="97" customWidth="1"/>
    <col min="41" max="41" width="4.28515625" style="99" customWidth="1"/>
    <col min="42" max="42" width="4.28515625" style="257" customWidth="1"/>
    <col min="43" max="43" width="4.28515625" style="256" customWidth="1"/>
    <col min="44" max="121" width="9.140625" style="256"/>
    <col min="122" max="16384" width="9.140625" style="98"/>
  </cols>
  <sheetData>
    <row r="1" spans="1:121" x14ac:dyDescent="0.2">
      <c r="A1" s="256"/>
      <c r="B1" s="150"/>
      <c r="C1" s="150"/>
      <c r="D1" s="150"/>
      <c r="E1" s="150"/>
      <c r="F1" s="78"/>
      <c r="G1" s="250"/>
      <c r="H1" s="254"/>
      <c r="I1" s="254"/>
      <c r="J1" s="254"/>
      <c r="K1" s="254"/>
      <c r="L1" s="254"/>
      <c r="M1" s="254"/>
      <c r="N1" s="255"/>
      <c r="O1" s="255"/>
      <c r="P1" s="255"/>
      <c r="Q1" s="255"/>
      <c r="R1" s="255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5"/>
      <c r="AI1" s="254"/>
      <c r="AJ1" s="254"/>
      <c r="AK1" s="254"/>
      <c r="AL1" s="254"/>
      <c r="AM1" s="254"/>
      <c r="AN1" s="254"/>
      <c r="AO1" s="255"/>
      <c r="AP1" s="256"/>
    </row>
    <row r="2" spans="1:121" ht="13.5" thickBot="1" x14ac:dyDescent="0.25">
      <c r="A2" s="256"/>
      <c r="B2" s="150"/>
      <c r="C2" s="150"/>
      <c r="D2" s="150"/>
      <c r="E2" s="150"/>
      <c r="F2" s="78"/>
      <c r="G2" s="250"/>
      <c r="H2" s="251"/>
      <c r="I2" s="251"/>
      <c r="J2" s="251"/>
      <c r="K2" s="251"/>
      <c r="L2" s="251"/>
      <c r="M2" s="251"/>
      <c r="N2" s="252"/>
      <c r="O2" s="252"/>
      <c r="P2" s="252"/>
      <c r="Q2" s="252"/>
      <c r="R2" s="252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2"/>
      <c r="AI2" s="251"/>
      <c r="AJ2" s="251"/>
      <c r="AK2" s="251"/>
      <c r="AL2" s="251"/>
      <c r="AM2" s="251"/>
      <c r="AN2" s="251"/>
      <c r="AO2" s="252"/>
      <c r="AP2" s="253"/>
    </row>
    <row r="3" spans="1:121" s="144" customFormat="1" ht="15" customHeight="1" x14ac:dyDescent="0.2">
      <c r="A3" s="258"/>
      <c r="B3" s="136"/>
      <c r="C3" s="110"/>
      <c r="D3" s="110"/>
      <c r="E3" s="110"/>
      <c r="F3" s="110"/>
      <c r="G3" s="115"/>
      <c r="H3" s="428" t="s">
        <v>93</v>
      </c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29"/>
      <c r="AC3" s="429"/>
      <c r="AD3" s="429"/>
      <c r="AE3" s="429"/>
      <c r="AF3" s="429"/>
      <c r="AG3" s="429"/>
      <c r="AH3" s="429"/>
      <c r="AI3" s="429"/>
      <c r="AJ3" s="429"/>
      <c r="AK3" s="429"/>
      <c r="AL3" s="429"/>
      <c r="AM3" s="429"/>
      <c r="AN3" s="429"/>
      <c r="AO3" s="429"/>
      <c r="AP3" s="430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</row>
    <row r="4" spans="1:121" s="144" customFormat="1" x14ac:dyDescent="0.2">
      <c r="A4" s="258"/>
      <c r="B4" s="137"/>
      <c r="C4" s="111"/>
      <c r="D4" s="111"/>
      <c r="E4" s="111"/>
      <c r="F4" s="111"/>
      <c r="G4" s="116"/>
      <c r="H4" s="431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/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  <c r="AP4" s="433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</row>
    <row r="5" spans="1:121" s="114" customFormat="1" x14ac:dyDescent="0.2">
      <c r="A5" s="167"/>
      <c r="B5" s="137"/>
      <c r="C5" s="111"/>
      <c r="D5" s="111"/>
      <c r="E5" s="111"/>
      <c r="F5" s="111"/>
      <c r="G5" s="116"/>
      <c r="H5" s="145">
        <v>1</v>
      </c>
      <c r="I5" s="114">
        <v>2</v>
      </c>
      <c r="J5" s="114">
        <v>3</v>
      </c>
      <c r="K5" s="114">
        <v>4</v>
      </c>
      <c r="L5" s="114">
        <v>5</v>
      </c>
      <c r="M5" s="114">
        <v>6</v>
      </c>
      <c r="N5" s="114">
        <v>7</v>
      </c>
      <c r="O5" s="114">
        <v>8</v>
      </c>
      <c r="P5" s="114">
        <v>9</v>
      </c>
      <c r="Q5" s="114">
        <v>10</v>
      </c>
      <c r="R5" s="114">
        <v>11</v>
      </c>
      <c r="S5" s="114">
        <v>12</v>
      </c>
      <c r="T5" s="114">
        <v>13</v>
      </c>
      <c r="U5" s="114">
        <v>14</v>
      </c>
      <c r="V5" s="114">
        <v>15</v>
      </c>
      <c r="W5" s="114">
        <v>16</v>
      </c>
      <c r="X5" s="114">
        <v>17</v>
      </c>
      <c r="Y5" s="114">
        <v>18</v>
      </c>
      <c r="Z5" s="114">
        <v>19</v>
      </c>
      <c r="AA5" s="114">
        <v>20</v>
      </c>
      <c r="AB5" s="114">
        <v>21</v>
      </c>
      <c r="AC5" s="114">
        <v>22</v>
      </c>
      <c r="AD5" s="114">
        <v>23</v>
      </c>
      <c r="AE5" s="114">
        <v>24</v>
      </c>
      <c r="AF5" s="114">
        <v>25</v>
      </c>
      <c r="AG5" s="114">
        <v>26</v>
      </c>
      <c r="AH5" s="114">
        <v>27</v>
      </c>
      <c r="AI5" s="114">
        <v>28</v>
      </c>
      <c r="AJ5" s="114">
        <v>29</v>
      </c>
      <c r="AK5" s="114">
        <v>30</v>
      </c>
      <c r="AL5" s="114">
        <v>31</v>
      </c>
      <c r="AM5" s="114">
        <v>32</v>
      </c>
      <c r="AN5" s="114">
        <v>33</v>
      </c>
      <c r="AO5" s="114">
        <v>34</v>
      </c>
      <c r="AP5" s="146">
        <v>35</v>
      </c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</row>
    <row r="6" spans="1:121" s="109" customFormat="1" ht="105" customHeight="1" thickBot="1" x14ac:dyDescent="0.25">
      <c r="A6" s="260"/>
      <c r="B6" s="138"/>
      <c r="C6" s="139"/>
      <c r="D6" s="139"/>
      <c r="E6" s="139"/>
      <c r="F6" s="104"/>
      <c r="G6" s="105"/>
      <c r="H6" s="106">
        <f>namenlijst!$C5</f>
        <v>0</v>
      </c>
      <c r="I6" s="107">
        <f>namenlijst!$C6</f>
        <v>0</v>
      </c>
      <c r="J6" s="107">
        <f>namenlijst!$C7</f>
        <v>0</v>
      </c>
      <c r="K6" s="107">
        <f>namenlijst!$C8</f>
        <v>0</v>
      </c>
      <c r="L6" s="107">
        <f>namenlijst!$C9</f>
        <v>0</v>
      </c>
      <c r="M6" s="107">
        <f>namenlijst!$C10</f>
        <v>0</v>
      </c>
      <c r="N6" s="107">
        <f>namenlijst!$C11</f>
        <v>0</v>
      </c>
      <c r="O6" s="107">
        <f>namenlijst!$C12</f>
        <v>0</v>
      </c>
      <c r="P6" s="107">
        <f>namenlijst!$C13</f>
        <v>0</v>
      </c>
      <c r="Q6" s="107">
        <f>namenlijst!$C14</f>
        <v>0</v>
      </c>
      <c r="R6" s="107">
        <f>namenlijst!$C15</f>
        <v>0</v>
      </c>
      <c r="S6" s="107">
        <f>namenlijst!$C16</f>
        <v>0</v>
      </c>
      <c r="T6" s="107">
        <f>namenlijst!$C17</f>
        <v>0</v>
      </c>
      <c r="U6" s="107">
        <f>namenlijst!$C18</f>
        <v>0</v>
      </c>
      <c r="V6" s="107">
        <f>namenlijst!$C19</f>
        <v>0</v>
      </c>
      <c r="W6" s="107">
        <f>namenlijst!$C20</f>
        <v>0</v>
      </c>
      <c r="X6" s="107">
        <f>namenlijst!$C21</f>
        <v>0</v>
      </c>
      <c r="Y6" s="107">
        <f>namenlijst!$C22</f>
        <v>0</v>
      </c>
      <c r="Z6" s="107">
        <f>namenlijst!$C23</f>
        <v>0</v>
      </c>
      <c r="AA6" s="107">
        <f>namenlijst!$C24</f>
        <v>0</v>
      </c>
      <c r="AB6" s="107">
        <f>namenlijst!$C25</f>
        <v>0</v>
      </c>
      <c r="AC6" s="107">
        <f>namenlijst!$C26</f>
        <v>0</v>
      </c>
      <c r="AD6" s="107">
        <f>namenlijst!$C27</f>
        <v>0</v>
      </c>
      <c r="AE6" s="107">
        <f>namenlijst!$C28</f>
        <v>0</v>
      </c>
      <c r="AF6" s="107">
        <f>namenlijst!$C29</f>
        <v>0</v>
      </c>
      <c r="AG6" s="107">
        <f>namenlijst!$C30</f>
        <v>0</v>
      </c>
      <c r="AH6" s="107">
        <f>namenlijst!$C31</f>
        <v>0</v>
      </c>
      <c r="AI6" s="107">
        <f>namenlijst!$C32</f>
        <v>0</v>
      </c>
      <c r="AJ6" s="107">
        <f>namenlijst!$C33</f>
        <v>0</v>
      </c>
      <c r="AK6" s="107">
        <f>namenlijst!$C34</f>
        <v>0</v>
      </c>
      <c r="AL6" s="107">
        <f>namenlijst!$C35</f>
        <v>0</v>
      </c>
      <c r="AM6" s="107">
        <f>namenlijst!$C36</f>
        <v>0</v>
      </c>
      <c r="AN6" s="107">
        <f>namenlijst!$C37</f>
        <v>0</v>
      </c>
      <c r="AO6" s="107">
        <f>namenlijst!$C38</f>
        <v>0</v>
      </c>
      <c r="AP6" s="108">
        <f>namenlijst!$C39</f>
        <v>0</v>
      </c>
      <c r="AQ6" s="259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0"/>
      <c r="BC6" s="260"/>
      <c r="BD6" s="260"/>
      <c r="BE6" s="260"/>
      <c r="BF6" s="260"/>
      <c r="BG6" s="260"/>
      <c r="BH6" s="260"/>
      <c r="BI6" s="260"/>
      <c r="BJ6" s="260"/>
      <c r="BK6" s="260"/>
      <c r="BL6" s="260"/>
      <c r="BM6" s="260"/>
      <c r="BN6" s="260"/>
      <c r="BO6" s="260"/>
      <c r="BP6" s="260"/>
      <c r="BQ6" s="260"/>
      <c r="BR6" s="260"/>
      <c r="BS6" s="260"/>
      <c r="BT6" s="260"/>
      <c r="BU6" s="260"/>
      <c r="BV6" s="260"/>
      <c r="BW6" s="260"/>
      <c r="BX6" s="260"/>
      <c r="BY6" s="260"/>
      <c r="BZ6" s="260"/>
      <c r="CA6" s="260"/>
      <c r="CB6" s="260"/>
      <c r="CC6" s="260"/>
      <c r="CD6" s="260"/>
      <c r="CE6" s="260"/>
      <c r="CF6" s="260"/>
      <c r="CG6" s="260"/>
      <c r="CH6" s="260"/>
      <c r="CI6" s="260"/>
      <c r="CJ6" s="260"/>
      <c r="CK6" s="260"/>
      <c r="CL6" s="260"/>
      <c r="CM6" s="260"/>
      <c r="CN6" s="260"/>
      <c r="CO6" s="260"/>
      <c r="CP6" s="260"/>
      <c r="CQ6" s="260"/>
      <c r="CR6" s="260"/>
      <c r="CS6" s="260"/>
      <c r="CT6" s="260"/>
      <c r="CU6" s="260"/>
      <c r="CV6" s="260"/>
      <c r="CW6" s="260"/>
      <c r="CX6" s="260"/>
      <c r="CY6" s="260"/>
      <c r="CZ6" s="260"/>
      <c r="DA6" s="260"/>
      <c r="DB6" s="260"/>
      <c r="DC6" s="260"/>
      <c r="DD6" s="260"/>
      <c r="DE6" s="260"/>
      <c r="DF6" s="260"/>
      <c r="DG6" s="260"/>
      <c r="DH6" s="260"/>
      <c r="DI6" s="260"/>
      <c r="DJ6" s="260"/>
      <c r="DK6" s="260"/>
      <c r="DL6" s="260"/>
      <c r="DM6" s="260"/>
      <c r="DN6" s="260"/>
      <c r="DO6" s="260"/>
      <c r="DP6" s="260"/>
      <c r="DQ6" s="260"/>
    </row>
    <row r="7" spans="1:121" ht="24.95" customHeight="1" x14ac:dyDescent="0.2">
      <c r="A7" s="256"/>
      <c r="B7" s="434" t="s">
        <v>54</v>
      </c>
      <c r="C7" s="435"/>
      <c r="D7" s="140">
        <v>1</v>
      </c>
      <c r="E7" s="140"/>
      <c r="F7" s="160" t="s">
        <v>55</v>
      </c>
      <c r="G7" s="225" t="s">
        <v>56</v>
      </c>
      <c r="H7" s="121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3"/>
    </row>
    <row r="8" spans="1:121" ht="24.95" customHeight="1" x14ac:dyDescent="0.2">
      <c r="A8" s="256"/>
      <c r="B8" s="436"/>
      <c r="C8" s="437"/>
      <c r="D8" s="141">
        <v>2</v>
      </c>
      <c r="F8" s="161" t="s">
        <v>57</v>
      </c>
      <c r="G8" s="226" t="s">
        <v>56</v>
      </c>
      <c r="H8" s="124"/>
      <c r="I8" s="125"/>
      <c r="J8" s="126"/>
      <c r="K8" s="126"/>
      <c r="L8" s="126"/>
      <c r="M8" s="126"/>
      <c r="N8" s="126"/>
      <c r="O8" s="126"/>
      <c r="P8" s="126"/>
      <c r="Q8" s="126"/>
      <c r="R8" s="126"/>
      <c r="S8" s="125"/>
      <c r="T8" s="125"/>
      <c r="U8" s="126"/>
      <c r="V8" s="126"/>
      <c r="W8" s="126"/>
      <c r="X8" s="125"/>
      <c r="Y8" s="125"/>
      <c r="Z8" s="126"/>
      <c r="AA8" s="126"/>
      <c r="AB8" s="125"/>
      <c r="AC8" s="125"/>
      <c r="AD8" s="126"/>
      <c r="AE8" s="126"/>
      <c r="AF8" s="126"/>
      <c r="AG8" s="126"/>
      <c r="AH8" s="126"/>
      <c r="AI8" s="125"/>
      <c r="AJ8" s="125"/>
      <c r="AK8" s="126"/>
      <c r="AL8" s="126"/>
      <c r="AM8" s="126"/>
      <c r="AN8" s="126"/>
      <c r="AO8" s="126"/>
      <c r="AP8" s="127"/>
    </row>
    <row r="9" spans="1:121" ht="24.95" customHeight="1" x14ac:dyDescent="0.2">
      <c r="A9" s="256"/>
      <c r="B9" s="436"/>
      <c r="C9" s="437"/>
      <c r="D9" s="141">
        <v>3</v>
      </c>
      <c r="F9" s="161" t="s">
        <v>58</v>
      </c>
      <c r="G9" s="226" t="s">
        <v>56</v>
      </c>
      <c r="H9" s="124"/>
      <c r="I9" s="125"/>
      <c r="J9" s="126"/>
      <c r="K9" s="126"/>
      <c r="L9" s="126"/>
      <c r="M9" s="126"/>
      <c r="N9" s="126"/>
      <c r="O9" s="126"/>
      <c r="P9" s="126"/>
      <c r="Q9" s="126"/>
      <c r="R9" s="126"/>
      <c r="S9" s="125"/>
      <c r="T9" s="125"/>
      <c r="U9" s="126"/>
      <c r="V9" s="126"/>
      <c r="W9" s="126"/>
      <c r="X9" s="125"/>
      <c r="Y9" s="125"/>
      <c r="Z9" s="126"/>
      <c r="AA9" s="126"/>
      <c r="AB9" s="125"/>
      <c r="AC9" s="125"/>
      <c r="AD9" s="126"/>
      <c r="AE9" s="126"/>
      <c r="AF9" s="126"/>
      <c r="AG9" s="126"/>
      <c r="AH9" s="126"/>
      <c r="AI9" s="125"/>
      <c r="AJ9" s="125"/>
      <c r="AK9" s="126"/>
      <c r="AL9" s="126"/>
      <c r="AM9" s="126"/>
      <c r="AN9" s="126"/>
      <c r="AO9" s="126"/>
      <c r="AP9" s="127"/>
    </row>
    <row r="10" spans="1:121" ht="24.95" customHeight="1" x14ac:dyDescent="0.2">
      <c r="A10" s="256"/>
      <c r="B10" s="436"/>
      <c r="C10" s="437"/>
      <c r="D10" s="141">
        <v>4</v>
      </c>
      <c r="F10" s="161" t="s">
        <v>59</v>
      </c>
      <c r="G10" s="226" t="s">
        <v>56</v>
      </c>
      <c r="H10" s="124"/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5"/>
      <c r="T10" s="125"/>
      <c r="U10" s="126"/>
      <c r="V10" s="126"/>
      <c r="W10" s="126"/>
      <c r="X10" s="125"/>
      <c r="Y10" s="125"/>
      <c r="Z10" s="126"/>
      <c r="AA10" s="126"/>
      <c r="AB10" s="125"/>
      <c r="AC10" s="125"/>
      <c r="AD10" s="126"/>
      <c r="AE10" s="126"/>
      <c r="AF10" s="126"/>
      <c r="AG10" s="126"/>
      <c r="AH10" s="126"/>
      <c r="AI10" s="125"/>
      <c r="AJ10" s="125"/>
      <c r="AK10" s="126"/>
      <c r="AL10" s="126"/>
      <c r="AM10" s="126"/>
      <c r="AN10" s="126"/>
      <c r="AO10" s="126"/>
      <c r="AP10" s="127"/>
    </row>
    <row r="11" spans="1:121" ht="24.95" customHeight="1" x14ac:dyDescent="0.2">
      <c r="A11" s="256"/>
      <c r="B11" s="436"/>
      <c r="C11" s="437"/>
      <c r="D11" s="141">
        <v>5</v>
      </c>
      <c r="F11" s="161" t="s">
        <v>60</v>
      </c>
      <c r="G11" s="226" t="s">
        <v>56</v>
      </c>
      <c r="H11" s="124"/>
      <c r="I11" s="125"/>
      <c r="J11" s="126"/>
      <c r="K11" s="126"/>
      <c r="L11" s="126"/>
      <c r="M11" s="126"/>
      <c r="N11" s="126"/>
      <c r="O11" s="126"/>
      <c r="P11" s="126"/>
      <c r="Q11" s="126"/>
      <c r="R11" s="126"/>
      <c r="S11" s="125"/>
      <c r="T11" s="125"/>
      <c r="U11" s="126"/>
      <c r="V11" s="126"/>
      <c r="W11" s="126"/>
      <c r="X11" s="125"/>
      <c r="Y11" s="125"/>
      <c r="Z11" s="126"/>
      <c r="AA11" s="126"/>
      <c r="AB11" s="125"/>
      <c r="AC11" s="125"/>
      <c r="AD11" s="126"/>
      <c r="AE11" s="126"/>
      <c r="AF11" s="126"/>
      <c r="AG11" s="126"/>
      <c r="AH11" s="126"/>
      <c r="AI11" s="125"/>
      <c r="AJ11" s="125"/>
      <c r="AK11" s="126"/>
      <c r="AL11" s="126"/>
      <c r="AM11" s="126"/>
      <c r="AN11" s="126"/>
      <c r="AO11" s="126"/>
      <c r="AP11" s="127"/>
    </row>
    <row r="12" spans="1:121" ht="24.95" customHeight="1" x14ac:dyDescent="0.2">
      <c r="A12" s="256"/>
      <c r="B12" s="436"/>
      <c r="C12" s="437"/>
      <c r="D12" s="141">
        <v>6</v>
      </c>
      <c r="F12" s="161" t="s">
        <v>61</v>
      </c>
      <c r="G12" s="226" t="s">
        <v>56</v>
      </c>
      <c r="H12" s="124"/>
      <c r="I12" s="125"/>
      <c r="J12" s="126"/>
      <c r="K12" s="126"/>
      <c r="L12" s="126"/>
      <c r="M12" s="126"/>
      <c r="N12" s="126"/>
      <c r="O12" s="126"/>
      <c r="P12" s="126"/>
      <c r="Q12" s="126"/>
      <c r="R12" s="126"/>
      <c r="S12" s="125"/>
      <c r="T12" s="125"/>
      <c r="U12" s="126"/>
      <c r="V12" s="126"/>
      <c r="W12" s="126"/>
      <c r="X12" s="125"/>
      <c r="Y12" s="125"/>
      <c r="Z12" s="126"/>
      <c r="AA12" s="126"/>
      <c r="AB12" s="125"/>
      <c r="AC12" s="125"/>
      <c r="AD12" s="126"/>
      <c r="AE12" s="126"/>
      <c r="AF12" s="126"/>
      <c r="AG12" s="126"/>
      <c r="AH12" s="126"/>
      <c r="AI12" s="125"/>
      <c r="AJ12" s="125"/>
      <c r="AK12" s="126"/>
      <c r="AL12" s="126"/>
      <c r="AM12" s="126"/>
      <c r="AN12" s="126"/>
      <c r="AO12" s="126"/>
      <c r="AP12" s="127"/>
    </row>
    <row r="13" spans="1:121" ht="24.95" customHeight="1" x14ac:dyDescent="0.2">
      <c r="A13" s="256"/>
      <c r="B13" s="436"/>
      <c r="C13" s="437"/>
      <c r="D13" s="440">
        <v>7</v>
      </c>
      <c r="E13" s="442" t="s">
        <v>92</v>
      </c>
      <c r="F13" s="162" t="s">
        <v>25</v>
      </c>
      <c r="G13" s="227" t="s">
        <v>62</v>
      </c>
      <c r="H13" s="128"/>
      <c r="I13" s="125"/>
      <c r="J13" s="126"/>
      <c r="K13" s="126"/>
      <c r="L13" s="126"/>
      <c r="M13" s="126"/>
      <c r="N13" s="126"/>
      <c r="O13" s="126"/>
      <c r="P13" s="126"/>
      <c r="Q13" s="126"/>
      <c r="R13" s="126"/>
      <c r="S13" s="125"/>
      <c r="T13" s="125"/>
      <c r="U13" s="126"/>
      <c r="V13" s="126"/>
      <c r="W13" s="126"/>
      <c r="X13" s="125"/>
      <c r="Y13" s="125"/>
      <c r="Z13" s="126"/>
      <c r="AA13" s="126"/>
      <c r="AB13" s="125"/>
      <c r="AC13" s="125"/>
      <c r="AD13" s="126"/>
      <c r="AE13" s="126"/>
      <c r="AF13" s="126"/>
      <c r="AG13" s="126"/>
      <c r="AH13" s="126"/>
      <c r="AI13" s="125"/>
      <c r="AJ13" s="125"/>
      <c r="AK13" s="126"/>
      <c r="AL13" s="126"/>
      <c r="AM13" s="126"/>
      <c r="AN13" s="126"/>
      <c r="AO13" s="126"/>
      <c r="AP13" s="127"/>
    </row>
    <row r="14" spans="1:121" ht="24.95" customHeight="1" x14ac:dyDescent="0.2">
      <c r="A14" s="256"/>
      <c r="B14" s="436"/>
      <c r="C14" s="437"/>
      <c r="D14" s="440"/>
      <c r="E14" s="443"/>
      <c r="F14" s="162" t="s">
        <v>26</v>
      </c>
      <c r="G14" s="227" t="s">
        <v>62</v>
      </c>
      <c r="H14" s="128"/>
      <c r="I14" s="125"/>
      <c r="J14" s="126"/>
      <c r="K14" s="126"/>
      <c r="L14" s="126"/>
      <c r="M14" s="126"/>
      <c r="N14" s="126"/>
      <c r="O14" s="126"/>
      <c r="P14" s="126"/>
      <c r="Q14" s="126"/>
      <c r="R14" s="126"/>
      <c r="S14" s="125"/>
      <c r="T14" s="125"/>
      <c r="U14" s="126"/>
      <c r="V14" s="126"/>
      <c r="W14" s="126"/>
      <c r="X14" s="125"/>
      <c r="Y14" s="125"/>
      <c r="Z14" s="126"/>
      <c r="AA14" s="126"/>
      <c r="AB14" s="125"/>
      <c r="AC14" s="125"/>
      <c r="AD14" s="126"/>
      <c r="AE14" s="126"/>
      <c r="AF14" s="126"/>
      <c r="AG14" s="126"/>
      <c r="AH14" s="126"/>
      <c r="AI14" s="125"/>
      <c r="AJ14" s="125"/>
      <c r="AK14" s="126"/>
      <c r="AL14" s="126"/>
      <c r="AM14" s="126"/>
      <c r="AN14" s="126"/>
      <c r="AO14" s="126"/>
      <c r="AP14" s="127"/>
    </row>
    <row r="15" spans="1:121" ht="24.95" customHeight="1" x14ac:dyDescent="0.2">
      <c r="A15" s="256"/>
      <c r="B15" s="436"/>
      <c r="C15" s="437"/>
      <c r="D15" s="440"/>
      <c r="E15" s="443"/>
      <c r="F15" s="162" t="s">
        <v>53</v>
      </c>
      <c r="G15" s="227" t="s">
        <v>62</v>
      </c>
      <c r="H15" s="128"/>
      <c r="I15" s="125"/>
      <c r="J15" s="126"/>
      <c r="K15" s="126"/>
      <c r="L15" s="126"/>
      <c r="M15" s="126"/>
      <c r="N15" s="126"/>
      <c r="O15" s="126"/>
      <c r="P15" s="126"/>
      <c r="Q15" s="126"/>
      <c r="R15" s="126"/>
      <c r="S15" s="125"/>
      <c r="T15" s="125"/>
      <c r="U15" s="126"/>
      <c r="V15" s="126"/>
      <c r="W15" s="126"/>
      <c r="X15" s="125"/>
      <c r="Y15" s="125"/>
      <c r="Z15" s="126"/>
      <c r="AA15" s="126"/>
      <c r="AB15" s="125"/>
      <c r="AC15" s="125"/>
      <c r="AD15" s="126"/>
      <c r="AE15" s="126"/>
      <c r="AF15" s="126"/>
      <c r="AG15" s="126"/>
      <c r="AH15" s="126"/>
      <c r="AI15" s="125"/>
      <c r="AJ15" s="125"/>
      <c r="AK15" s="126"/>
      <c r="AL15" s="126"/>
      <c r="AM15" s="126"/>
      <c r="AN15" s="126"/>
      <c r="AO15" s="126"/>
      <c r="AP15" s="127"/>
    </row>
    <row r="16" spans="1:121" ht="24.95" customHeight="1" x14ac:dyDescent="0.2">
      <c r="A16" s="256"/>
      <c r="B16" s="436"/>
      <c r="C16" s="437"/>
      <c r="D16" s="440"/>
      <c r="E16" s="443"/>
      <c r="F16" s="162" t="s">
        <v>27</v>
      </c>
      <c r="G16" s="227" t="s">
        <v>62</v>
      </c>
      <c r="H16" s="128"/>
      <c r="I16" s="125"/>
      <c r="J16" s="126"/>
      <c r="K16" s="126"/>
      <c r="L16" s="126"/>
      <c r="M16" s="126"/>
      <c r="N16" s="126"/>
      <c r="O16" s="126"/>
      <c r="P16" s="126"/>
      <c r="Q16" s="126"/>
      <c r="R16" s="126"/>
      <c r="S16" s="125"/>
      <c r="T16" s="125"/>
      <c r="U16" s="126"/>
      <c r="V16" s="126"/>
      <c r="W16" s="126"/>
      <c r="X16" s="125"/>
      <c r="Y16" s="125"/>
      <c r="Z16" s="126"/>
      <c r="AA16" s="126"/>
      <c r="AB16" s="125"/>
      <c r="AC16" s="125"/>
      <c r="AD16" s="126"/>
      <c r="AE16" s="126"/>
      <c r="AF16" s="126"/>
      <c r="AG16" s="126"/>
      <c r="AH16" s="126"/>
      <c r="AI16" s="125"/>
      <c r="AJ16" s="125"/>
      <c r="AK16" s="126"/>
      <c r="AL16" s="126"/>
      <c r="AM16" s="126"/>
      <c r="AN16" s="126"/>
      <c r="AO16" s="126"/>
      <c r="AP16" s="127"/>
    </row>
    <row r="17" spans="1:121" ht="24.95" customHeight="1" thickBot="1" x14ac:dyDescent="0.25">
      <c r="A17" s="256"/>
      <c r="B17" s="438"/>
      <c r="C17" s="439"/>
      <c r="D17" s="441"/>
      <c r="E17" s="444"/>
      <c r="F17" s="163" t="s">
        <v>28</v>
      </c>
      <c r="G17" s="228" t="s">
        <v>62</v>
      </c>
      <c r="H17" s="129"/>
      <c r="I17" s="130"/>
      <c r="J17" s="131"/>
      <c r="K17" s="131"/>
      <c r="L17" s="131"/>
      <c r="M17" s="131"/>
      <c r="N17" s="131"/>
      <c r="O17" s="131"/>
      <c r="P17" s="131"/>
      <c r="Q17" s="131"/>
      <c r="R17" s="131"/>
      <c r="S17" s="130"/>
      <c r="T17" s="130"/>
      <c r="U17" s="131"/>
      <c r="V17" s="131"/>
      <c r="W17" s="131"/>
      <c r="X17" s="130"/>
      <c r="Y17" s="130"/>
      <c r="Z17" s="131"/>
      <c r="AA17" s="131"/>
      <c r="AB17" s="130"/>
      <c r="AC17" s="130"/>
      <c r="AD17" s="131"/>
      <c r="AE17" s="131"/>
      <c r="AF17" s="131"/>
      <c r="AG17" s="131"/>
      <c r="AH17" s="131"/>
      <c r="AI17" s="130"/>
      <c r="AJ17" s="130"/>
      <c r="AK17" s="131"/>
      <c r="AL17" s="131"/>
      <c r="AM17" s="131"/>
      <c r="AN17" s="131"/>
      <c r="AO17" s="131"/>
      <c r="AP17" s="132"/>
    </row>
    <row r="18" spans="1:121" ht="24.95" customHeight="1" x14ac:dyDescent="0.2">
      <c r="A18" s="256"/>
      <c r="B18" s="445" t="s">
        <v>63</v>
      </c>
      <c r="C18" s="446" t="s">
        <v>64</v>
      </c>
      <c r="D18" s="151">
        <v>1</v>
      </c>
      <c r="E18" s="140"/>
      <c r="F18" s="160" t="s">
        <v>121</v>
      </c>
      <c r="G18" s="155" t="s">
        <v>56</v>
      </c>
      <c r="H18" s="194"/>
      <c r="I18" s="195"/>
      <c r="J18" s="122"/>
      <c r="K18" s="122"/>
      <c r="L18" s="122"/>
      <c r="M18" s="122"/>
      <c r="N18" s="122"/>
      <c r="O18" s="122"/>
      <c r="P18" s="122"/>
      <c r="Q18" s="122"/>
      <c r="R18" s="122"/>
      <c r="S18" s="195"/>
      <c r="T18" s="195"/>
      <c r="U18" s="122"/>
      <c r="V18" s="122"/>
      <c r="W18" s="122"/>
      <c r="X18" s="195"/>
      <c r="Y18" s="195"/>
      <c r="Z18" s="122"/>
      <c r="AA18" s="122"/>
      <c r="AB18" s="195"/>
      <c r="AC18" s="195"/>
      <c r="AD18" s="122"/>
      <c r="AE18" s="122"/>
      <c r="AF18" s="122"/>
      <c r="AG18" s="122"/>
      <c r="AH18" s="122"/>
      <c r="AI18" s="195"/>
      <c r="AJ18" s="195"/>
      <c r="AK18" s="122"/>
      <c r="AL18" s="122"/>
      <c r="AM18" s="122"/>
      <c r="AN18" s="122"/>
      <c r="AO18" s="122"/>
      <c r="AP18" s="123"/>
    </row>
    <row r="19" spans="1:121" ht="24.95" customHeight="1" x14ac:dyDescent="0.2">
      <c r="A19" s="256"/>
      <c r="B19" s="447"/>
      <c r="C19" s="448"/>
      <c r="D19" s="153">
        <v>2</v>
      </c>
      <c r="F19" s="161" t="s">
        <v>65</v>
      </c>
      <c r="G19" s="156" t="s">
        <v>56</v>
      </c>
      <c r="H19" s="128"/>
      <c r="I19" s="125"/>
      <c r="J19" s="126"/>
      <c r="K19" s="126"/>
      <c r="L19" s="126"/>
      <c r="M19" s="126"/>
      <c r="N19" s="126"/>
      <c r="O19" s="126"/>
      <c r="P19" s="126"/>
      <c r="Q19" s="126"/>
      <c r="R19" s="126"/>
      <c r="S19" s="125"/>
      <c r="T19" s="125"/>
      <c r="U19" s="126"/>
      <c r="V19" s="126"/>
      <c r="W19" s="126"/>
      <c r="X19" s="125"/>
      <c r="Y19" s="125"/>
      <c r="Z19" s="126"/>
      <c r="AA19" s="126"/>
      <c r="AB19" s="125"/>
      <c r="AC19" s="125"/>
      <c r="AD19" s="126"/>
      <c r="AE19" s="126"/>
      <c r="AF19" s="126"/>
      <c r="AG19" s="126"/>
      <c r="AH19" s="126"/>
      <c r="AI19" s="125"/>
      <c r="AJ19" s="125"/>
      <c r="AK19" s="126"/>
      <c r="AL19" s="126"/>
      <c r="AM19" s="126"/>
      <c r="AN19" s="126"/>
      <c r="AO19" s="126"/>
      <c r="AP19" s="127"/>
    </row>
    <row r="20" spans="1:121" ht="24.95" customHeight="1" x14ac:dyDescent="0.2">
      <c r="A20" s="256"/>
      <c r="B20" s="447"/>
      <c r="C20" s="448"/>
      <c r="D20" s="153">
        <v>3</v>
      </c>
      <c r="F20" s="161" t="s">
        <v>66</v>
      </c>
      <c r="G20" s="156" t="s">
        <v>56</v>
      </c>
      <c r="H20" s="128"/>
      <c r="I20" s="125"/>
      <c r="J20" s="126"/>
      <c r="K20" s="126"/>
      <c r="L20" s="126"/>
      <c r="M20" s="126"/>
      <c r="N20" s="126"/>
      <c r="O20" s="126"/>
      <c r="P20" s="126"/>
      <c r="Q20" s="126"/>
      <c r="R20" s="126"/>
      <c r="S20" s="125"/>
      <c r="T20" s="125"/>
      <c r="U20" s="126"/>
      <c r="V20" s="126"/>
      <c r="W20" s="126"/>
      <c r="X20" s="125"/>
      <c r="Y20" s="125"/>
      <c r="Z20" s="126"/>
      <c r="AA20" s="126"/>
      <c r="AB20" s="125"/>
      <c r="AC20" s="125"/>
      <c r="AD20" s="126"/>
      <c r="AE20" s="126"/>
      <c r="AF20" s="126"/>
      <c r="AG20" s="126"/>
      <c r="AH20" s="126"/>
      <c r="AI20" s="125"/>
      <c r="AJ20" s="125"/>
      <c r="AK20" s="126"/>
      <c r="AL20" s="126"/>
      <c r="AM20" s="126"/>
      <c r="AN20" s="126"/>
      <c r="AO20" s="126"/>
      <c r="AP20" s="127"/>
    </row>
    <row r="21" spans="1:121" ht="24.95" customHeight="1" x14ac:dyDescent="0.2">
      <c r="A21" s="256"/>
      <c r="B21" s="447"/>
      <c r="C21" s="448"/>
      <c r="D21" s="153">
        <v>4</v>
      </c>
      <c r="F21" s="161" t="s">
        <v>67</v>
      </c>
      <c r="G21" s="156" t="s">
        <v>56</v>
      </c>
      <c r="H21" s="128"/>
      <c r="I21" s="125"/>
      <c r="J21" s="126"/>
      <c r="K21" s="126"/>
      <c r="L21" s="126"/>
      <c r="M21" s="126"/>
      <c r="N21" s="126"/>
      <c r="O21" s="126"/>
      <c r="P21" s="126"/>
      <c r="Q21" s="126"/>
      <c r="R21" s="126"/>
      <c r="S21" s="125"/>
      <c r="T21" s="125"/>
      <c r="U21" s="126"/>
      <c r="V21" s="126"/>
      <c r="W21" s="126"/>
      <c r="X21" s="125"/>
      <c r="Y21" s="125"/>
      <c r="Z21" s="126"/>
      <c r="AA21" s="126"/>
      <c r="AB21" s="125"/>
      <c r="AC21" s="125"/>
      <c r="AD21" s="126"/>
      <c r="AE21" s="126"/>
      <c r="AF21" s="126"/>
      <c r="AG21" s="126"/>
      <c r="AH21" s="126"/>
      <c r="AI21" s="125"/>
      <c r="AJ21" s="125"/>
      <c r="AK21" s="126"/>
      <c r="AL21" s="126"/>
      <c r="AM21" s="126"/>
      <c r="AN21" s="126"/>
      <c r="AO21" s="126"/>
      <c r="AP21" s="127"/>
    </row>
    <row r="22" spans="1:121" ht="24.95" customHeight="1" thickBot="1" x14ac:dyDescent="0.25">
      <c r="A22" s="256"/>
      <c r="B22" s="449"/>
      <c r="C22" s="450"/>
      <c r="D22" s="154">
        <v>5</v>
      </c>
      <c r="E22" s="103"/>
      <c r="F22" s="163" t="s">
        <v>68</v>
      </c>
      <c r="G22" s="159" t="s">
        <v>56</v>
      </c>
      <c r="H22" s="129"/>
      <c r="I22" s="130"/>
      <c r="J22" s="131"/>
      <c r="K22" s="131"/>
      <c r="L22" s="131"/>
      <c r="M22" s="131"/>
      <c r="N22" s="131"/>
      <c r="O22" s="131"/>
      <c r="P22" s="131"/>
      <c r="Q22" s="131"/>
      <c r="R22" s="131"/>
      <c r="S22" s="130"/>
      <c r="T22" s="130"/>
      <c r="U22" s="131"/>
      <c r="V22" s="131"/>
      <c r="W22" s="131"/>
      <c r="X22" s="130"/>
      <c r="Y22" s="130"/>
      <c r="Z22" s="131"/>
      <c r="AA22" s="131"/>
      <c r="AB22" s="130"/>
      <c r="AC22" s="130"/>
      <c r="AD22" s="131"/>
      <c r="AE22" s="131"/>
      <c r="AF22" s="131"/>
      <c r="AG22" s="131"/>
      <c r="AH22" s="131"/>
      <c r="AI22" s="130"/>
      <c r="AJ22" s="130"/>
      <c r="AK22" s="131"/>
      <c r="AL22" s="131"/>
      <c r="AM22" s="131"/>
      <c r="AN22" s="131"/>
      <c r="AO22" s="131"/>
      <c r="AP22" s="132"/>
    </row>
    <row r="23" spans="1:121" ht="24.95" customHeight="1" x14ac:dyDescent="0.2">
      <c r="A23" s="256"/>
      <c r="B23" s="434" t="s">
        <v>88</v>
      </c>
      <c r="C23" s="435" t="s">
        <v>23</v>
      </c>
      <c r="D23" s="151">
        <v>1</v>
      </c>
      <c r="E23" s="140"/>
      <c r="F23" s="160" t="s">
        <v>69</v>
      </c>
      <c r="G23" s="155" t="s">
        <v>56</v>
      </c>
      <c r="H23" s="194"/>
      <c r="I23" s="195"/>
      <c r="J23" s="122"/>
      <c r="K23" s="122"/>
      <c r="L23" s="122"/>
      <c r="M23" s="122"/>
      <c r="N23" s="122"/>
      <c r="O23" s="122"/>
      <c r="P23" s="122"/>
      <c r="Q23" s="122"/>
      <c r="R23" s="122"/>
      <c r="S23" s="195"/>
      <c r="T23" s="195"/>
      <c r="U23" s="122"/>
      <c r="V23" s="122"/>
      <c r="W23" s="122"/>
      <c r="X23" s="195"/>
      <c r="Y23" s="195"/>
      <c r="Z23" s="122"/>
      <c r="AA23" s="122"/>
      <c r="AB23" s="195"/>
      <c r="AC23" s="195"/>
      <c r="AD23" s="122"/>
      <c r="AE23" s="122"/>
      <c r="AF23" s="122"/>
      <c r="AG23" s="122"/>
      <c r="AH23" s="122"/>
      <c r="AI23" s="195"/>
      <c r="AJ23" s="195"/>
      <c r="AK23" s="122"/>
      <c r="AL23" s="122"/>
      <c r="AM23" s="122"/>
      <c r="AN23" s="122"/>
      <c r="AO23" s="122"/>
      <c r="AP23" s="123"/>
    </row>
    <row r="24" spans="1:121" ht="24.95" customHeight="1" x14ac:dyDescent="0.2">
      <c r="A24" s="256"/>
      <c r="B24" s="436"/>
      <c r="C24" s="437"/>
      <c r="D24" s="152">
        <v>2</v>
      </c>
      <c r="E24" s="102"/>
      <c r="F24" s="162" t="s">
        <v>70</v>
      </c>
      <c r="G24" s="156" t="s">
        <v>56</v>
      </c>
      <c r="H24" s="128"/>
      <c r="I24" s="125"/>
      <c r="J24" s="126"/>
      <c r="K24" s="126"/>
      <c r="L24" s="126"/>
      <c r="M24" s="126"/>
      <c r="N24" s="126"/>
      <c r="O24" s="126"/>
      <c r="P24" s="126"/>
      <c r="Q24" s="126"/>
      <c r="R24" s="126"/>
      <c r="S24" s="125"/>
      <c r="T24" s="125"/>
      <c r="U24" s="126"/>
      <c r="V24" s="126"/>
      <c r="W24" s="126"/>
      <c r="X24" s="125"/>
      <c r="Y24" s="125"/>
      <c r="Z24" s="126"/>
      <c r="AA24" s="126"/>
      <c r="AB24" s="125"/>
      <c r="AC24" s="125"/>
      <c r="AD24" s="126"/>
      <c r="AE24" s="126"/>
      <c r="AF24" s="126"/>
      <c r="AG24" s="126"/>
      <c r="AH24" s="126"/>
      <c r="AI24" s="125"/>
      <c r="AJ24" s="125"/>
      <c r="AK24" s="126"/>
      <c r="AL24" s="126"/>
      <c r="AM24" s="126"/>
      <c r="AN24" s="126"/>
      <c r="AO24" s="126"/>
      <c r="AP24" s="127"/>
    </row>
    <row r="25" spans="1:121" ht="24.95" customHeight="1" x14ac:dyDescent="0.2">
      <c r="A25" s="256"/>
      <c r="B25" s="436"/>
      <c r="C25" s="437"/>
      <c r="D25" s="153">
        <v>3</v>
      </c>
      <c r="F25" s="161" t="s">
        <v>71</v>
      </c>
      <c r="G25" s="156" t="s">
        <v>56</v>
      </c>
      <c r="H25" s="128"/>
      <c r="I25" s="125"/>
      <c r="J25" s="126"/>
      <c r="K25" s="126"/>
      <c r="L25" s="126"/>
      <c r="M25" s="126"/>
      <c r="N25" s="126"/>
      <c r="O25" s="126"/>
      <c r="P25" s="126"/>
      <c r="Q25" s="126"/>
      <c r="R25" s="126"/>
      <c r="S25" s="125"/>
      <c r="T25" s="125"/>
      <c r="U25" s="126"/>
      <c r="V25" s="126"/>
      <c r="W25" s="126"/>
      <c r="X25" s="125"/>
      <c r="Y25" s="125"/>
      <c r="Z25" s="126"/>
      <c r="AA25" s="126"/>
      <c r="AB25" s="125"/>
      <c r="AC25" s="125"/>
      <c r="AD25" s="126"/>
      <c r="AE25" s="126"/>
      <c r="AF25" s="126"/>
      <c r="AG25" s="126"/>
      <c r="AH25" s="126"/>
      <c r="AI25" s="125"/>
      <c r="AJ25" s="125"/>
      <c r="AK25" s="126"/>
      <c r="AL25" s="126"/>
      <c r="AM25" s="126"/>
      <c r="AN25" s="126"/>
      <c r="AO25" s="126"/>
      <c r="AP25" s="127"/>
    </row>
    <row r="26" spans="1:121" ht="24.95" customHeight="1" thickBot="1" x14ac:dyDescent="0.25">
      <c r="A26" s="256"/>
      <c r="B26" s="438"/>
      <c r="C26" s="439"/>
      <c r="D26" s="154">
        <v>4</v>
      </c>
      <c r="E26" s="103"/>
      <c r="F26" s="163" t="s">
        <v>72</v>
      </c>
      <c r="G26" s="159" t="s">
        <v>56</v>
      </c>
      <c r="H26" s="129"/>
      <c r="I26" s="130"/>
      <c r="J26" s="131"/>
      <c r="K26" s="131"/>
      <c r="L26" s="131"/>
      <c r="M26" s="131"/>
      <c r="N26" s="131"/>
      <c r="O26" s="131"/>
      <c r="P26" s="131"/>
      <c r="Q26" s="131"/>
      <c r="R26" s="131"/>
      <c r="S26" s="130"/>
      <c r="T26" s="130"/>
      <c r="U26" s="131"/>
      <c r="V26" s="131"/>
      <c r="W26" s="131"/>
      <c r="X26" s="130"/>
      <c r="Y26" s="130"/>
      <c r="Z26" s="131"/>
      <c r="AA26" s="131"/>
      <c r="AB26" s="130"/>
      <c r="AC26" s="130"/>
      <c r="AD26" s="131"/>
      <c r="AE26" s="131"/>
      <c r="AF26" s="131"/>
      <c r="AG26" s="131"/>
      <c r="AH26" s="131"/>
      <c r="AI26" s="130"/>
      <c r="AJ26" s="130"/>
      <c r="AK26" s="131"/>
      <c r="AL26" s="131"/>
      <c r="AM26" s="131"/>
      <c r="AN26" s="131"/>
      <c r="AO26" s="131"/>
      <c r="AP26" s="132"/>
    </row>
    <row r="27" spans="1:121" ht="12.75" customHeight="1" x14ac:dyDescent="0.2">
      <c r="A27" s="256"/>
      <c r="B27" s="196"/>
      <c r="C27" s="197"/>
      <c r="D27" s="198"/>
      <c r="E27" s="199"/>
      <c r="F27" s="200"/>
      <c r="G27" s="201"/>
      <c r="H27" s="202">
        <f t="shared" ref="H27:AP28" si="0">H5</f>
        <v>1</v>
      </c>
      <c r="I27" s="203">
        <f t="shared" si="0"/>
        <v>2</v>
      </c>
      <c r="J27" s="204">
        <f t="shared" si="0"/>
        <v>3</v>
      </c>
      <c r="K27" s="204">
        <f t="shared" si="0"/>
        <v>4</v>
      </c>
      <c r="L27" s="204">
        <f t="shared" si="0"/>
        <v>5</v>
      </c>
      <c r="M27" s="204">
        <f t="shared" si="0"/>
        <v>6</v>
      </c>
      <c r="N27" s="204">
        <f t="shared" si="0"/>
        <v>7</v>
      </c>
      <c r="O27" s="204">
        <f t="shared" si="0"/>
        <v>8</v>
      </c>
      <c r="P27" s="204">
        <f t="shared" si="0"/>
        <v>9</v>
      </c>
      <c r="Q27" s="204">
        <f t="shared" si="0"/>
        <v>10</v>
      </c>
      <c r="R27" s="204">
        <f t="shared" si="0"/>
        <v>11</v>
      </c>
      <c r="S27" s="203">
        <f t="shared" si="0"/>
        <v>12</v>
      </c>
      <c r="T27" s="203">
        <f t="shared" si="0"/>
        <v>13</v>
      </c>
      <c r="U27" s="204">
        <f t="shared" si="0"/>
        <v>14</v>
      </c>
      <c r="V27" s="204">
        <f t="shared" si="0"/>
        <v>15</v>
      </c>
      <c r="W27" s="204">
        <f t="shared" si="0"/>
        <v>16</v>
      </c>
      <c r="X27" s="203">
        <f t="shared" si="0"/>
        <v>17</v>
      </c>
      <c r="Y27" s="203">
        <f t="shared" si="0"/>
        <v>18</v>
      </c>
      <c r="Z27" s="204">
        <f t="shared" si="0"/>
        <v>19</v>
      </c>
      <c r="AA27" s="204">
        <f t="shared" si="0"/>
        <v>20</v>
      </c>
      <c r="AB27" s="203">
        <f t="shared" si="0"/>
        <v>21</v>
      </c>
      <c r="AC27" s="203">
        <f t="shared" si="0"/>
        <v>22</v>
      </c>
      <c r="AD27" s="204">
        <f t="shared" si="0"/>
        <v>23</v>
      </c>
      <c r="AE27" s="204">
        <f t="shared" si="0"/>
        <v>24</v>
      </c>
      <c r="AF27" s="204">
        <f t="shared" si="0"/>
        <v>25</v>
      </c>
      <c r="AG27" s="204">
        <f t="shared" si="0"/>
        <v>26</v>
      </c>
      <c r="AH27" s="204">
        <f t="shared" si="0"/>
        <v>27</v>
      </c>
      <c r="AI27" s="203">
        <f t="shared" si="0"/>
        <v>28</v>
      </c>
      <c r="AJ27" s="203">
        <f t="shared" si="0"/>
        <v>29</v>
      </c>
      <c r="AK27" s="204">
        <f t="shared" si="0"/>
        <v>30</v>
      </c>
      <c r="AL27" s="204">
        <f t="shared" si="0"/>
        <v>31</v>
      </c>
      <c r="AM27" s="204">
        <f t="shared" si="0"/>
        <v>32</v>
      </c>
      <c r="AN27" s="204">
        <f t="shared" si="0"/>
        <v>33</v>
      </c>
      <c r="AO27" s="204">
        <f t="shared" si="0"/>
        <v>34</v>
      </c>
      <c r="AP27" s="215">
        <f t="shared" si="0"/>
        <v>35</v>
      </c>
    </row>
    <row r="28" spans="1:121" s="193" customFormat="1" ht="105" customHeight="1" thickBot="1" x14ac:dyDescent="0.25">
      <c r="A28" s="261"/>
      <c r="B28" s="205"/>
      <c r="C28" s="206"/>
      <c r="D28" s="207"/>
      <c r="E28" s="208"/>
      <c r="F28" s="209"/>
      <c r="G28" s="210"/>
      <c r="H28" s="211">
        <f t="shared" si="0"/>
        <v>0</v>
      </c>
      <c r="I28" s="212">
        <f t="shared" si="0"/>
        <v>0</v>
      </c>
      <c r="J28" s="213">
        <f t="shared" si="0"/>
        <v>0</v>
      </c>
      <c r="K28" s="213">
        <f t="shared" si="0"/>
        <v>0</v>
      </c>
      <c r="L28" s="213">
        <f t="shared" si="0"/>
        <v>0</v>
      </c>
      <c r="M28" s="213">
        <f t="shared" si="0"/>
        <v>0</v>
      </c>
      <c r="N28" s="213">
        <f t="shared" si="0"/>
        <v>0</v>
      </c>
      <c r="O28" s="213">
        <f t="shared" si="0"/>
        <v>0</v>
      </c>
      <c r="P28" s="213">
        <f t="shared" si="0"/>
        <v>0</v>
      </c>
      <c r="Q28" s="213">
        <f t="shared" si="0"/>
        <v>0</v>
      </c>
      <c r="R28" s="213">
        <f t="shared" si="0"/>
        <v>0</v>
      </c>
      <c r="S28" s="212">
        <f t="shared" si="0"/>
        <v>0</v>
      </c>
      <c r="T28" s="212">
        <f t="shared" si="0"/>
        <v>0</v>
      </c>
      <c r="U28" s="213">
        <f t="shared" si="0"/>
        <v>0</v>
      </c>
      <c r="V28" s="213">
        <f t="shared" si="0"/>
        <v>0</v>
      </c>
      <c r="W28" s="213">
        <f t="shared" si="0"/>
        <v>0</v>
      </c>
      <c r="X28" s="212">
        <f t="shared" si="0"/>
        <v>0</v>
      </c>
      <c r="Y28" s="212">
        <f t="shared" si="0"/>
        <v>0</v>
      </c>
      <c r="Z28" s="213">
        <f t="shared" si="0"/>
        <v>0</v>
      </c>
      <c r="AA28" s="213">
        <f t="shared" si="0"/>
        <v>0</v>
      </c>
      <c r="AB28" s="212">
        <f t="shared" si="0"/>
        <v>0</v>
      </c>
      <c r="AC28" s="212">
        <f t="shared" si="0"/>
        <v>0</v>
      </c>
      <c r="AD28" s="213">
        <f t="shared" si="0"/>
        <v>0</v>
      </c>
      <c r="AE28" s="213">
        <f t="shared" si="0"/>
        <v>0</v>
      </c>
      <c r="AF28" s="213">
        <f t="shared" si="0"/>
        <v>0</v>
      </c>
      <c r="AG28" s="213">
        <f t="shared" si="0"/>
        <v>0</v>
      </c>
      <c r="AH28" s="213">
        <f t="shared" si="0"/>
        <v>0</v>
      </c>
      <c r="AI28" s="212">
        <f t="shared" si="0"/>
        <v>0</v>
      </c>
      <c r="AJ28" s="212">
        <f t="shared" si="0"/>
        <v>0</v>
      </c>
      <c r="AK28" s="213">
        <f t="shared" si="0"/>
        <v>0</v>
      </c>
      <c r="AL28" s="213">
        <f t="shared" si="0"/>
        <v>0</v>
      </c>
      <c r="AM28" s="213">
        <f t="shared" si="0"/>
        <v>0</v>
      </c>
      <c r="AN28" s="213">
        <f t="shared" si="0"/>
        <v>0</v>
      </c>
      <c r="AO28" s="213">
        <f t="shared" si="0"/>
        <v>0</v>
      </c>
      <c r="AP28" s="214">
        <f t="shared" si="0"/>
        <v>0</v>
      </c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</row>
    <row r="29" spans="1:121" ht="24.95" customHeight="1" x14ac:dyDescent="0.2">
      <c r="A29" s="256"/>
      <c r="B29" s="445" t="s">
        <v>89</v>
      </c>
      <c r="C29" s="446"/>
      <c r="D29" s="140">
        <v>1</v>
      </c>
      <c r="E29" s="140"/>
      <c r="F29" s="160" t="s">
        <v>73</v>
      </c>
      <c r="G29" s="155" t="s">
        <v>56</v>
      </c>
      <c r="H29" s="194"/>
      <c r="I29" s="195"/>
      <c r="J29" s="122"/>
      <c r="K29" s="122"/>
      <c r="L29" s="122"/>
      <c r="M29" s="122"/>
      <c r="N29" s="122"/>
      <c r="O29" s="122"/>
      <c r="P29" s="122"/>
      <c r="Q29" s="122"/>
      <c r="R29" s="122"/>
      <c r="S29" s="195"/>
      <c r="T29" s="195"/>
      <c r="U29" s="122"/>
      <c r="V29" s="122"/>
      <c r="W29" s="122"/>
      <c r="X29" s="195"/>
      <c r="Y29" s="195"/>
      <c r="Z29" s="122"/>
      <c r="AA29" s="122"/>
      <c r="AB29" s="195"/>
      <c r="AC29" s="195"/>
      <c r="AD29" s="122"/>
      <c r="AE29" s="122"/>
      <c r="AF29" s="122"/>
      <c r="AG29" s="122"/>
      <c r="AH29" s="122"/>
      <c r="AI29" s="195"/>
      <c r="AJ29" s="195"/>
      <c r="AK29" s="122"/>
      <c r="AL29" s="122"/>
      <c r="AM29" s="122"/>
      <c r="AN29" s="122"/>
      <c r="AO29" s="122"/>
      <c r="AP29" s="123"/>
    </row>
    <row r="30" spans="1:121" ht="24.95" customHeight="1" x14ac:dyDescent="0.2">
      <c r="A30" s="256"/>
      <c r="B30" s="447"/>
      <c r="C30" s="448"/>
      <c r="D30" s="141">
        <v>2</v>
      </c>
      <c r="F30" s="161" t="s">
        <v>74</v>
      </c>
      <c r="G30" s="156" t="s">
        <v>56</v>
      </c>
      <c r="H30" s="128"/>
      <c r="I30" s="125"/>
      <c r="J30" s="126"/>
      <c r="K30" s="126"/>
      <c r="L30" s="126"/>
      <c r="M30" s="126"/>
      <c r="N30" s="126"/>
      <c r="O30" s="126"/>
      <c r="P30" s="126"/>
      <c r="Q30" s="126"/>
      <c r="R30" s="126"/>
      <c r="S30" s="125"/>
      <c r="T30" s="125"/>
      <c r="U30" s="126"/>
      <c r="V30" s="126"/>
      <c r="W30" s="126"/>
      <c r="X30" s="125"/>
      <c r="Y30" s="125"/>
      <c r="Z30" s="126"/>
      <c r="AA30" s="126"/>
      <c r="AB30" s="125"/>
      <c r="AC30" s="125"/>
      <c r="AD30" s="126"/>
      <c r="AE30" s="126"/>
      <c r="AF30" s="126"/>
      <c r="AG30" s="126"/>
      <c r="AH30" s="126"/>
      <c r="AI30" s="125"/>
      <c r="AJ30" s="125"/>
      <c r="AK30" s="126"/>
      <c r="AL30" s="126"/>
      <c r="AM30" s="126"/>
      <c r="AN30" s="126"/>
      <c r="AO30" s="126"/>
      <c r="AP30" s="127"/>
    </row>
    <row r="31" spans="1:121" ht="24.95" customHeight="1" x14ac:dyDescent="0.2">
      <c r="A31" s="256"/>
      <c r="B31" s="447"/>
      <c r="C31" s="448"/>
      <c r="D31" s="141">
        <v>3</v>
      </c>
      <c r="F31" s="161" t="s">
        <v>75</v>
      </c>
      <c r="G31" s="156" t="s">
        <v>56</v>
      </c>
      <c r="H31" s="128"/>
      <c r="I31" s="125"/>
      <c r="J31" s="126"/>
      <c r="K31" s="126"/>
      <c r="L31" s="126"/>
      <c r="M31" s="126"/>
      <c r="N31" s="126"/>
      <c r="O31" s="126"/>
      <c r="P31" s="126"/>
      <c r="Q31" s="126"/>
      <c r="R31" s="126"/>
      <c r="S31" s="125"/>
      <c r="T31" s="125"/>
      <c r="U31" s="126"/>
      <c r="V31" s="126"/>
      <c r="W31" s="126"/>
      <c r="X31" s="125"/>
      <c r="Y31" s="125"/>
      <c r="Z31" s="126"/>
      <c r="AA31" s="126"/>
      <c r="AB31" s="125"/>
      <c r="AC31" s="125"/>
      <c r="AD31" s="126"/>
      <c r="AE31" s="126"/>
      <c r="AF31" s="126"/>
      <c r="AG31" s="126"/>
      <c r="AH31" s="126"/>
      <c r="AI31" s="125"/>
      <c r="AJ31" s="125"/>
      <c r="AK31" s="126"/>
      <c r="AL31" s="126"/>
      <c r="AM31" s="126"/>
      <c r="AN31" s="126"/>
      <c r="AO31" s="126"/>
      <c r="AP31" s="127"/>
    </row>
    <row r="32" spans="1:121" ht="24.95" customHeight="1" x14ac:dyDescent="0.2">
      <c r="A32" s="256"/>
      <c r="B32" s="447"/>
      <c r="C32" s="448"/>
      <c r="D32" s="451">
        <v>4</v>
      </c>
      <c r="E32" s="442" t="s">
        <v>76</v>
      </c>
      <c r="F32" s="162" t="s">
        <v>29</v>
      </c>
      <c r="G32" s="157" t="s">
        <v>62</v>
      </c>
      <c r="H32" s="128"/>
      <c r="I32" s="125"/>
      <c r="J32" s="126"/>
      <c r="K32" s="126"/>
      <c r="L32" s="126"/>
      <c r="M32" s="126"/>
      <c r="N32" s="126"/>
      <c r="O32" s="126"/>
      <c r="P32" s="126"/>
      <c r="Q32" s="126"/>
      <c r="R32" s="126"/>
      <c r="S32" s="125"/>
      <c r="T32" s="125"/>
      <c r="U32" s="126"/>
      <c r="V32" s="126"/>
      <c r="W32" s="126"/>
      <c r="X32" s="125"/>
      <c r="Y32" s="125"/>
      <c r="Z32" s="126"/>
      <c r="AA32" s="126"/>
      <c r="AB32" s="125"/>
      <c r="AC32" s="125"/>
      <c r="AD32" s="126"/>
      <c r="AE32" s="126"/>
      <c r="AF32" s="126"/>
      <c r="AG32" s="126"/>
      <c r="AH32" s="126"/>
      <c r="AI32" s="125"/>
      <c r="AJ32" s="125"/>
      <c r="AK32" s="126"/>
      <c r="AL32" s="126"/>
      <c r="AM32" s="126"/>
      <c r="AN32" s="126"/>
      <c r="AO32" s="126"/>
      <c r="AP32" s="127"/>
    </row>
    <row r="33" spans="1:42" ht="24.95" customHeight="1" x14ac:dyDescent="0.2">
      <c r="A33" s="256"/>
      <c r="B33" s="447"/>
      <c r="C33" s="448"/>
      <c r="D33" s="452"/>
      <c r="E33" s="443"/>
      <c r="F33" s="162" t="s">
        <v>30</v>
      </c>
      <c r="G33" s="157" t="s">
        <v>62</v>
      </c>
      <c r="H33" s="128"/>
      <c r="I33" s="125"/>
      <c r="J33" s="126"/>
      <c r="K33" s="126"/>
      <c r="L33" s="126"/>
      <c r="M33" s="126"/>
      <c r="N33" s="126"/>
      <c r="O33" s="126"/>
      <c r="P33" s="126"/>
      <c r="Q33" s="126"/>
      <c r="R33" s="126"/>
      <c r="S33" s="125"/>
      <c r="T33" s="125"/>
      <c r="U33" s="126"/>
      <c r="V33" s="126"/>
      <c r="W33" s="126"/>
      <c r="X33" s="125"/>
      <c r="Y33" s="125"/>
      <c r="Z33" s="126"/>
      <c r="AA33" s="126"/>
      <c r="AB33" s="125"/>
      <c r="AC33" s="125"/>
      <c r="AD33" s="126"/>
      <c r="AE33" s="126"/>
      <c r="AF33" s="126"/>
      <c r="AG33" s="126"/>
      <c r="AH33" s="126"/>
      <c r="AI33" s="125"/>
      <c r="AJ33" s="125"/>
      <c r="AK33" s="126"/>
      <c r="AL33" s="126"/>
      <c r="AM33" s="126"/>
      <c r="AN33" s="126"/>
      <c r="AO33" s="126"/>
      <c r="AP33" s="127"/>
    </row>
    <row r="34" spans="1:42" ht="24.95" customHeight="1" x14ac:dyDescent="0.2">
      <c r="A34" s="256"/>
      <c r="B34" s="447"/>
      <c r="C34" s="448"/>
      <c r="D34" s="452"/>
      <c r="E34" s="443"/>
      <c r="F34" s="162" t="s">
        <v>31</v>
      </c>
      <c r="G34" s="157" t="s">
        <v>62</v>
      </c>
      <c r="H34" s="128"/>
      <c r="I34" s="125"/>
      <c r="J34" s="126"/>
      <c r="K34" s="126"/>
      <c r="L34" s="126"/>
      <c r="M34" s="126"/>
      <c r="N34" s="126"/>
      <c r="O34" s="126"/>
      <c r="P34" s="126"/>
      <c r="Q34" s="126"/>
      <c r="R34" s="126"/>
      <c r="S34" s="125"/>
      <c r="T34" s="125"/>
      <c r="U34" s="126"/>
      <c r="V34" s="126"/>
      <c r="W34" s="126"/>
      <c r="X34" s="125"/>
      <c r="Y34" s="125"/>
      <c r="Z34" s="126"/>
      <c r="AA34" s="126"/>
      <c r="AB34" s="125"/>
      <c r="AC34" s="125"/>
      <c r="AD34" s="126"/>
      <c r="AE34" s="126"/>
      <c r="AF34" s="126"/>
      <c r="AG34" s="126"/>
      <c r="AH34" s="126"/>
      <c r="AI34" s="125"/>
      <c r="AJ34" s="125"/>
      <c r="AK34" s="126"/>
      <c r="AL34" s="126"/>
      <c r="AM34" s="126"/>
      <c r="AN34" s="126"/>
      <c r="AO34" s="126"/>
      <c r="AP34" s="127"/>
    </row>
    <row r="35" spans="1:42" ht="24.95" customHeight="1" x14ac:dyDescent="0.2">
      <c r="A35" s="256"/>
      <c r="B35" s="447"/>
      <c r="C35" s="448"/>
      <c r="D35" s="452"/>
      <c r="E35" s="443"/>
      <c r="F35" s="162" t="s">
        <v>32</v>
      </c>
      <c r="G35" s="157" t="s">
        <v>62</v>
      </c>
      <c r="H35" s="128"/>
      <c r="I35" s="125"/>
      <c r="J35" s="126"/>
      <c r="K35" s="126"/>
      <c r="L35" s="126"/>
      <c r="M35" s="126"/>
      <c r="N35" s="126"/>
      <c r="O35" s="126"/>
      <c r="P35" s="126"/>
      <c r="Q35" s="126"/>
      <c r="R35" s="126"/>
      <c r="S35" s="125"/>
      <c r="T35" s="125"/>
      <c r="U35" s="126"/>
      <c r="V35" s="126"/>
      <c r="W35" s="126"/>
      <c r="X35" s="125"/>
      <c r="Y35" s="125"/>
      <c r="Z35" s="126"/>
      <c r="AA35" s="126"/>
      <c r="AB35" s="125"/>
      <c r="AC35" s="125"/>
      <c r="AD35" s="126"/>
      <c r="AE35" s="126"/>
      <c r="AF35" s="126"/>
      <c r="AG35" s="126"/>
      <c r="AH35" s="126"/>
      <c r="AI35" s="125"/>
      <c r="AJ35" s="125"/>
      <c r="AK35" s="126"/>
      <c r="AL35" s="126"/>
      <c r="AM35" s="126"/>
      <c r="AN35" s="126"/>
      <c r="AO35" s="126"/>
      <c r="AP35" s="127"/>
    </row>
    <row r="36" spans="1:42" ht="24.95" customHeight="1" thickBot="1" x14ac:dyDescent="0.25">
      <c r="A36" s="256"/>
      <c r="B36" s="449"/>
      <c r="C36" s="450"/>
      <c r="D36" s="453"/>
      <c r="E36" s="444"/>
      <c r="F36" s="163" t="s">
        <v>33</v>
      </c>
      <c r="G36" s="158" t="s">
        <v>62</v>
      </c>
      <c r="H36" s="129"/>
      <c r="I36" s="130"/>
      <c r="J36" s="131"/>
      <c r="K36" s="131"/>
      <c r="L36" s="131"/>
      <c r="M36" s="131"/>
      <c r="N36" s="131"/>
      <c r="O36" s="131"/>
      <c r="P36" s="131"/>
      <c r="Q36" s="131"/>
      <c r="R36" s="131"/>
      <c r="S36" s="130"/>
      <c r="T36" s="130"/>
      <c r="U36" s="131"/>
      <c r="V36" s="131"/>
      <c r="W36" s="131"/>
      <c r="X36" s="130"/>
      <c r="Y36" s="130"/>
      <c r="Z36" s="131"/>
      <c r="AA36" s="131"/>
      <c r="AB36" s="130"/>
      <c r="AC36" s="130"/>
      <c r="AD36" s="131"/>
      <c r="AE36" s="131"/>
      <c r="AF36" s="131"/>
      <c r="AG36" s="131"/>
      <c r="AH36" s="131"/>
      <c r="AI36" s="130"/>
      <c r="AJ36" s="130"/>
      <c r="AK36" s="131"/>
      <c r="AL36" s="131"/>
      <c r="AM36" s="131"/>
      <c r="AN36" s="131"/>
      <c r="AO36" s="131"/>
      <c r="AP36" s="132"/>
    </row>
    <row r="37" spans="1:42" ht="24.95" customHeight="1" x14ac:dyDescent="0.2">
      <c r="A37" s="256"/>
      <c r="B37" s="434" t="s">
        <v>90</v>
      </c>
      <c r="C37" s="435"/>
      <c r="D37" s="142">
        <v>1</v>
      </c>
      <c r="E37" s="142"/>
      <c r="F37" s="164" t="s">
        <v>120</v>
      </c>
      <c r="G37" s="155" t="s">
        <v>56</v>
      </c>
      <c r="H37" s="194"/>
      <c r="I37" s="195"/>
      <c r="J37" s="122"/>
      <c r="K37" s="122"/>
      <c r="L37" s="122"/>
      <c r="M37" s="122"/>
      <c r="N37" s="122"/>
      <c r="O37" s="122"/>
      <c r="P37" s="122"/>
      <c r="Q37" s="122"/>
      <c r="R37" s="122"/>
      <c r="S37" s="195"/>
      <c r="T37" s="195"/>
      <c r="U37" s="122"/>
      <c r="V37" s="122"/>
      <c r="W37" s="122"/>
      <c r="X37" s="195"/>
      <c r="Y37" s="195"/>
      <c r="Z37" s="122"/>
      <c r="AA37" s="122"/>
      <c r="AB37" s="195"/>
      <c r="AC37" s="195"/>
      <c r="AD37" s="122"/>
      <c r="AE37" s="122"/>
      <c r="AF37" s="122"/>
      <c r="AG37" s="122"/>
      <c r="AH37" s="122"/>
      <c r="AI37" s="195"/>
      <c r="AJ37" s="195"/>
      <c r="AK37" s="122"/>
      <c r="AL37" s="122"/>
      <c r="AM37" s="122"/>
      <c r="AN37" s="122"/>
      <c r="AO37" s="122"/>
      <c r="AP37" s="123"/>
    </row>
    <row r="38" spans="1:42" ht="24.95" customHeight="1" x14ac:dyDescent="0.2">
      <c r="A38" s="256"/>
      <c r="B38" s="436"/>
      <c r="C38" s="437"/>
      <c r="D38" s="102">
        <v>2</v>
      </c>
      <c r="E38" s="102"/>
      <c r="F38" s="162" t="s">
        <v>77</v>
      </c>
      <c r="G38" s="156" t="s">
        <v>56</v>
      </c>
      <c r="H38" s="128"/>
      <c r="I38" s="125"/>
      <c r="J38" s="126"/>
      <c r="K38" s="126"/>
      <c r="L38" s="126"/>
      <c r="M38" s="126"/>
      <c r="N38" s="126"/>
      <c r="O38" s="126"/>
      <c r="P38" s="126"/>
      <c r="Q38" s="126"/>
      <c r="R38" s="126"/>
      <c r="S38" s="125"/>
      <c r="T38" s="125"/>
      <c r="U38" s="126"/>
      <c r="V38" s="126"/>
      <c r="W38" s="126"/>
      <c r="X38" s="125"/>
      <c r="Y38" s="125"/>
      <c r="Z38" s="126"/>
      <c r="AA38" s="126"/>
      <c r="AB38" s="125"/>
      <c r="AC38" s="125"/>
      <c r="AD38" s="126"/>
      <c r="AE38" s="126"/>
      <c r="AF38" s="126"/>
      <c r="AG38" s="126"/>
      <c r="AH38" s="126"/>
      <c r="AI38" s="125"/>
      <c r="AJ38" s="125"/>
      <c r="AK38" s="126"/>
      <c r="AL38" s="126"/>
      <c r="AM38" s="126"/>
      <c r="AN38" s="126"/>
      <c r="AO38" s="126"/>
      <c r="AP38" s="127"/>
    </row>
    <row r="39" spans="1:42" ht="24.95" customHeight="1" x14ac:dyDescent="0.2">
      <c r="A39" s="256"/>
      <c r="B39" s="436"/>
      <c r="C39" s="437"/>
      <c r="D39" s="102">
        <v>3</v>
      </c>
      <c r="E39" s="102"/>
      <c r="F39" s="162" t="s">
        <v>78</v>
      </c>
      <c r="G39" s="156" t="s">
        <v>56</v>
      </c>
      <c r="H39" s="128"/>
      <c r="I39" s="125"/>
      <c r="J39" s="126"/>
      <c r="K39" s="126"/>
      <c r="L39" s="126"/>
      <c r="M39" s="126"/>
      <c r="N39" s="126"/>
      <c r="O39" s="126"/>
      <c r="P39" s="126"/>
      <c r="Q39" s="126"/>
      <c r="R39" s="126"/>
      <c r="S39" s="125"/>
      <c r="T39" s="125"/>
      <c r="U39" s="126"/>
      <c r="V39" s="126"/>
      <c r="W39" s="126"/>
      <c r="X39" s="125"/>
      <c r="Y39" s="125"/>
      <c r="Z39" s="126"/>
      <c r="AA39" s="126"/>
      <c r="AB39" s="125"/>
      <c r="AC39" s="125"/>
      <c r="AD39" s="126"/>
      <c r="AE39" s="126"/>
      <c r="AF39" s="126"/>
      <c r="AG39" s="126"/>
      <c r="AH39" s="126"/>
      <c r="AI39" s="125"/>
      <c r="AJ39" s="125"/>
      <c r="AK39" s="126"/>
      <c r="AL39" s="126"/>
      <c r="AM39" s="126"/>
      <c r="AN39" s="126"/>
      <c r="AO39" s="126"/>
      <c r="AP39" s="127"/>
    </row>
    <row r="40" spans="1:42" ht="24.95" customHeight="1" x14ac:dyDescent="0.2">
      <c r="A40" s="256"/>
      <c r="B40" s="436"/>
      <c r="C40" s="437"/>
      <c r="D40" s="102">
        <v>4</v>
      </c>
      <c r="E40" s="102"/>
      <c r="F40" s="162" t="s">
        <v>79</v>
      </c>
      <c r="G40" s="156" t="s">
        <v>56</v>
      </c>
      <c r="H40" s="128"/>
      <c r="I40" s="125"/>
      <c r="J40" s="126"/>
      <c r="K40" s="126"/>
      <c r="L40" s="126"/>
      <c r="M40" s="126"/>
      <c r="N40" s="126"/>
      <c r="O40" s="126"/>
      <c r="P40" s="126"/>
      <c r="Q40" s="126"/>
      <c r="R40" s="126"/>
      <c r="S40" s="125"/>
      <c r="T40" s="125"/>
      <c r="U40" s="126"/>
      <c r="V40" s="126"/>
      <c r="W40" s="126"/>
      <c r="X40" s="125"/>
      <c r="Y40" s="125"/>
      <c r="Z40" s="126"/>
      <c r="AA40" s="126"/>
      <c r="AB40" s="125"/>
      <c r="AC40" s="125"/>
      <c r="AD40" s="126"/>
      <c r="AE40" s="126"/>
      <c r="AF40" s="126"/>
      <c r="AG40" s="126"/>
      <c r="AH40" s="126"/>
      <c r="AI40" s="125"/>
      <c r="AJ40" s="125"/>
      <c r="AK40" s="126"/>
      <c r="AL40" s="126"/>
      <c r="AM40" s="126"/>
      <c r="AN40" s="126"/>
      <c r="AO40" s="126"/>
      <c r="AP40" s="127"/>
    </row>
    <row r="41" spans="1:42" ht="24.95" customHeight="1" x14ac:dyDescent="0.2">
      <c r="A41" s="256"/>
      <c r="B41" s="436"/>
      <c r="C41" s="437"/>
      <c r="D41" s="102">
        <v>5</v>
      </c>
      <c r="E41" s="102"/>
      <c r="F41" s="162" t="s">
        <v>80</v>
      </c>
      <c r="G41" s="156" t="s">
        <v>56</v>
      </c>
      <c r="H41" s="128"/>
      <c r="I41" s="125"/>
      <c r="J41" s="126"/>
      <c r="K41" s="126"/>
      <c r="L41" s="126"/>
      <c r="M41" s="126"/>
      <c r="N41" s="126"/>
      <c r="O41" s="126"/>
      <c r="P41" s="126"/>
      <c r="Q41" s="126"/>
      <c r="R41" s="126"/>
      <c r="S41" s="125"/>
      <c r="T41" s="125"/>
      <c r="U41" s="126"/>
      <c r="V41" s="126"/>
      <c r="W41" s="126"/>
      <c r="X41" s="125"/>
      <c r="Y41" s="125"/>
      <c r="Z41" s="126"/>
      <c r="AA41" s="126"/>
      <c r="AB41" s="125"/>
      <c r="AC41" s="125"/>
      <c r="AD41" s="126"/>
      <c r="AE41" s="126"/>
      <c r="AF41" s="126"/>
      <c r="AG41" s="126"/>
      <c r="AH41" s="126"/>
      <c r="AI41" s="125"/>
      <c r="AJ41" s="125"/>
      <c r="AK41" s="126"/>
      <c r="AL41" s="126"/>
      <c r="AM41" s="126"/>
      <c r="AN41" s="126"/>
      <c r="AO41" s="126"/>
      <c r="AP41" s="127"/>
    </row>
    <row r="42" spans="1:42" ht="24.95" customHeight="1" x14ac:dyDescent="0.2">
      <c r="A42" s="256"/>
      <c r="B42" s="436"/>
      <c r="C42" s="437"/>
      <c r="D42" s="102">
        <v>6</v>
      </c>
      <c r="E42" s="102"/>
      <c r="F42" s="162" t="s">
        <v>81</v>
      </c>
      <c r="G42" s="156" t="s">
        <v>56</v>
      </c>
      <c r="H42" s="128"/>
      <c r="I42" s="125"/>
      <c r="J42" s="126"/>
      <c r="K42" s="126"/>
      <c r="L42" s="126"/>
      <c r="M42" s="126"/>
      <c r="N42" s="126"/>
      <c r="O42" s="126"/>
      <c r="P42" s="126"/>
      <c r="Q42" s="126"/>
      <c r="R42" s="126"/>
      <c r="S42" s="125"/>
      <c r="T42" s="125"/>
      <c r="U42" s="126"/>
      <c r="V42" s="126"/>
      <c r="W42" s="126"/>
      <c r="X42" s="125"/>
      <c r="Y42" s="125"/>
      <c r="Z42" s="126"/>
      <c r="AA42" s="126"/>
      <c r="AB42" s="125"/>
      <c r="AC42" s="125"/>
      <c r="AD42" s="126"/>
      <c r="AE42" s="126"/>
      <c r="AF42" s="126"/>
      <c r="AG42" s="126"/>
      <c r="AH42" s="126"/>
      <c r="AI42" s="125"/>
      <c r="AJ42" s="125"/>
      <c r="AK42" s="126"/>
      <c r="AL42" s="126"/>
      <c r="AM42" s="126"/>
      <c r="AN42" s="126"/>
      <c r="AO42" s="126"/>
      <c r="AP42" s="127"/>
    </row>
    <row r="43" spans="1:42" ht="24.95" customHeight="1" thickBot="1" x14ac:dyDescent="0.25">
      <c r="A43" s="256"/>
      <c r="B43" s="438"/>
      <c r="C43" s="439"/>
      <c r="D43" s="103">
        <v>7</v>
      </c>
      <c r="E43" s="103"/>
      <c r="F43" s="163" t="s">
        <v>82</v>
      </c>
      <c r="G43" s="159" t="s">
        <v>56</v>
      </c>
      <c r="H43" s="129"/>
      <c r="I43" s="130"/>
      <c r="J43" s="131"/>
      <c r="K43" s="131"/>
      <c r="L43" s="131"/>
      <c r="M43" s="131"/>
      <c r="N43" s="131"/>
      <c r="O43" s="131"/>
      <c r="P43" s="131"/>
      <c r="Q43" s="131"/>
      <c r="R43" s="131"/>
      <c r="S43" s="130"/>
      <c r="T43" s="130"/>
      <c r="U43" s="131"/>
      <c r="V43" s="131"/>
      <c r="W43" s="131"/>
      <c r="X43" s="130"/>
      <c r="Y43" s="130"/>
      <c r="Z43" s="131"/>
      <c r="AA43" s="131"/>
      <c r="AB43" s="130"/>
      <c r="AC43" s="130"/>
      <c r="AD43" s="131"/>
      <c r="AE43" s="131"/>
      <c r="AF43" s="131"/>
      <c r="AG43" s="131"/>
      <c r="AH43" s="131"/>
      <c r="AI43" s="130"/>
      <c r="AJ43" s="130"/>
      <c r="AK43" s="131"/>
      <c r="AL43" s="131"/>
      <c r="AM43" s="131"/>
      <c r="AN43" s="131"/>
      <c r="AO43" s="131"/>
      <c r="AP43" s="132"/>
    </row>
    <row r="44" spans="1:42" x14ac:dyDescent="0.2">
      <c r="A44" s="284"/>
      <c r="B44" s="269"/>
      <c r="C44" s="143"/>
      <c r="D44" s="143"/>
      <c r="E44" s="143"/>
      <c r="F44" s="112"/>
      <c r="G44" s="117"/>
      <c r="H44" s="133"/>
      <c r="I44" s="133"/>
      <c r="J44" s="134"/>
      <c r="K44" s="134"/>
      <c r="L44" s="134"/>
      <c r="M44" s="134"/>
      <c r="N44" s="134"/>
      <c r="O44" s="134"/>
      <c r="P44" s="134"/>
      <c r="Q44" s="134"/>
      <c r="R44" s="134"/>
      <c r="S44" s="133"/>
      <c r="T44" s="133"/>
      <c r="U44" s="134"/>
      <c r="V44" s="134"/>
      <c r="W44" s="134"/>
      <c r="X44" s="133"/>
      <c r="Y44" s="133"/>
      <c r="Z44" s="134"/>
      <c r="AA44" s="134"/>
      <c r="AB44" s="133"/>
      <c r="AC44" s="133"/>
      <c r="AD44" s="134"/>
      <c r="AE44" s="134"/>
      <c r="AF44" s="134"/>
      <c r="AG44" s="134"/>
      <c r="AH44" s="134"/>
      <c r="AI44" s="133"/>
      <c r="AJ44" s="133"/>
      <c r="AK44" s="134"/>
      <c r="AL44" s="134"/>
      <c r="AM44" s="134"/>
      <c r="AN44" s="134"/>
      <c r="AO44" s="134"/>
      <c r="AP44" s="270"/>
    </row>
    <row r="45" spans="1:42" ht="12.75" hidden="1" customHeight="1" x14ac:dyDescent="0.2">
      <c r="A45" s="100"/>
      <c r="B45" s="271"/>
      <c r="F45" s="113" t="s">
        <v>83</v>
      </c>
      <c r="G45" s="113"/>
      <c r="H45" s="113">
        <f>COUNTIF(H7:H31,"j")</f>
        <v>0</v>
      </c>
      <c r="I45" s="113">
        <f t="shared" ref="I45:AP45" si="1">COUNTIF(I7:I31,"j")</f>
        <v>0</v>
      </c>
      <c r="J45" s="113">
        <f t="shared" si="1"/>
        <v>0</v>
      </c>
      <c r="K45" s="113">
        <f t="shared" si="1"/>
        <v>0</v>
      </c>
      <c r="L45" s="113">
        <f t="shared" si="1"/>
        <v>0</v>
      </c>
      <c r="M45" s="113">
        <f t="shared" si="1"/>
        <v>0</v>
      </c>
      <c r="N45" s="113">
        <f t="shared" si="1"/>
        <v>0</v>
      </c>
      <c r="O45" s="113">
        <f t="shared" si="1"/>
        <v>0</v>
      </c>
      <c r="P45" s="113">
        <f t="shared" si="1"/>
        <v>0</v>
      </c>
      <c r="Q45" s="113">
        <f t="shared" si="1"/>
        <v>0</v>
      </c>
      <c r="R45" s="113">
        <f t="shared" si="1"/>
        <v>0</v>
      </c>
      <c r="S45" s="113">
        <f t="shared" si="1"/>
        <v>0</v>
      </c>
      <c r="T45" s="113">
        <f t="shared" si="1"/>
        <v>0</v>
      </c>
      <c r="U45" s="113">
        <f t="shared" si="1"/>
        <v>0</v>
      </c>
      <c r="V45" s="113">
        <f t="shared" si="1"/>
        <v>0</v>
      </c>
      <c r="W45" s="113">
        <f t="shared" si="1"/>
        <v>0</v>
      </c>
      <c r="X45" s="113">
        <f t="shared" si="1"/>
        <v>0</v>
      </c>
      <c r="Y45" s="113">
        <f t="shared" si="1"/>
        <v>0</v>
      </c>
      <c r="Z45" s="113">
        <f t="shared" si="1"/>
        <v>0</v>
      </c>
      <c r="AA45" s="113">
        <f t="shared" si="1"/>
        <v>0</v>
      </c>
      <c r="AB45" s="113">
        <f t="shared" si="1"/>
        <v>0</v>
      </c>
      <c r="AC45" s="113">
        <f t="shared" si="1"/>
        <v>0</v>
      </c>
      <c r="AD45" s="113">
        <f t="shared" si="1"/>
        <v>0</v>
      </c>
      <c r="AE45" s="113">
        <f t="shared" si="1"/>
        <v>0</v>
      </c>
      <c r="AF45" s="113">
        <f t="shared" si="1"/>
        <v>0</v>
      </c>
      <c r="AG45" s="113">
        <f t="shared" si="1"/>
        <v>0</v>
      </c>
      <c r="AH45" s="113">
        <f t="shared" si="1"/>
        <v>0</v>
      </c>
      <c r="AI45" s="113">
        <f t="shared" si="1"/>
        <v>0</v>
      </c>
      <c r="AJ45" s="113">
        <f t="shared" si="1"/>
        <v>0</v>
      </c>
      <c r="AK45" s="113">
        <f t="shared" si="1"/>
        <v>0</v>
      </c>
      <c r="AL45" s="113">
        <f t="shared" si="1"/>
        <v>0</v>
      </c>
      <c r="AM45" s="113">
        <f t="shared" si="1"/>
        <v>0</v>
      </c>
      <c r="AN45" s="113">
        <f t="shared" si="1"/>
        <v>0</v>
      </c>
      <c r="AO45" s="113">
        <f t="shared" si="1"/>
        <v>0</v>
      </c>
      <c r="AP45" s="272">
        <f t="shared" si="1"/>
        <v>0</v>
      </c>
    </row>
    <row r="46" spans="1:42" ht="12.75" hidden="1" customHeight="1" x14ac:dyDescent="0.2">
      <c r="A46" s="100"/>
      <c r="B46" s="271"/>
      <c r="F46" s="113" t="s">
        <v>84</v>
      </c>
      <c r="G46" s="113"/>
      <c r="H46" s="113" t="b">
        <f>IF(H13="x",0,IF(H14="x",1,IF(H15="x",2,IF(H16="x",3,IF(H17="x",4)))))</f>
        <v>0</v>
      </c>
      <c r="I46" s="113" t="b">
        <f t="shared" ref="I46:AP46" si="2">IF(I13="x",0,IF(I14="x",1,IF(I15="x",2,IF(I16="x",3,IF(I17="x",4)))))</f>
        <v>0</v>
      </c>
      <c r="J46" s="113" t="b">
        <f t="shared" si="2"/>
        <v>0</v>
      </c>
      <c r="K46" s="113" t="b">
        <f t="shared" si="2"/>
        <v>0</v>
      </c>
      <c r="L46" s="113" t="b">
        <f t="shared" si="2"/>
        <v>0</v>
      </c>
      <c r="M46" s="113" t="b">
        <f t="shared" si="2"/>
        <v>0</v>
      </c>
      <c r="N46" s="113" t="b">
        <f t="shared" si="2"/>
        <v>0</v>
      </c>
      <c r="O46" s="113" t="b">
        <f t="shared" si="2"/>
        <v>0</v>
      </c>
      <c r="P46" s="113" t="b">
        <f t="shared" si="2"/>
        <v>0</v>
      </c>
      <c r="Q46" s="113" t="b">
        <f t="shared" si="2"/>
        <v>0</v>
      </c>
      <c r="R46" s="113" t="b">
        <f t="shared" si="2"/>
        <v>0</v>
      </c>
      <c r="S46" s="113" t="b">
        <f t="shared" si="2"/>
        <v>0</v>
      </c>
      <c r="T46" s="113" t="b">
        <f t="shared" si="2"/>
        <v>0</v>
      </c>
      <c r="U46" s="113" t="b">
        <f t="shared" si="2"/>
        <v>0</v>
      </c>
      <c r="V46" s="113" t="b">
        <f t="shared" si="2"/>
        <v>0</v>
      </c>
      <c r="W46" s="113" t="b">
        <f t="shared" si="2"/>
        <v>0</v>
      </c>
      <c r="X46" s="113" t="b">
        <f t="shared" si="2"/>
        <v>0</v>
      </c>
      <c r="Y46" s="113" t="b">
        <f t="shared" si="2"/>
        <v>0</v>
      </c>
      <c r="Z46" s="113" t="b">
        <f t="shared" si="2"/>
        <v>0</v>
      </c>
      <c r="AA46" s="113" t="b">
        <f t="shared" si="2"/>
        <v>0</v>
      </c>
      <c r="AB46" s="113" t="b">
        <f t="shared" si="2"/>
        <v>0</v>
      </c>
      <c r="AC46" s="113" t="b">
        <f t="shared" si="2"/>
        <v>0</v>
      </c>
      <c r="AD46" s="113" t="b">
        <f t="shared" si="2"/>
        <v>0</v>
      </c>
      <c r="AE46" s="113" t="b">
        <f t="shared" si="2"/>
        <v>0</v>
      </c>
      <c r="AF46" s="113" t="b">
        <f t="shared" si="2"/>
        <v>0</v>
      </c>
      <c r="AG46" s="113" t="b">
        <f t="shared" si="2"/>
        <v>0</v>
      </c>
      <c r="AH46" s="113" t="b">
        <f t="shared" si="2"/>
        <v>0</v>
      </c>
      <c r="AI46" s="113" t="b">
        <f t="shared" si="2"/>
        <v>0</v>
      </c>
      <c r="AJ46" s="113" t="b">
        <f t="shared" si="2"/>
        <v>0</v>
      </c>
      <c r="AK46" s="113" t="b">
        <f t="shared" si="2"/>
        <v>0</v>
      </c>
      <c r="AL46" s="113" t="b">
        <f t="shared" si="2"/>
        <v>0</v>
      </c>
      <c r="AM46" s="113" t="b">
        <f t="shared" si="2"/>
        <v>0</v>
      </c>
      <c r="AN46" s="113" t="b">
        <f t="shared" si="2"/>
        <v>0</v>
      </c>
      <c r="AO46" s="113" t="b">
        <f t="shared" si="2"/>
        <v>0</v>
      </c>
      <c r="AP46" s="272" t="b">
        <f t="shared" si="2"/>
        <v>0</v>
      </c>
    </row>
    <row r="47" spans="1:42" ht="12.75" hidden="1" customHeight="1" x14ac:dyDescent="0.2">
      <c r="A47" s="100"/>
      <c r="B47" s="271"/>
      <c r="F47" s="113" t="s">
        <v>91</v>
      </c>
      <c r="G47" s="118"/>
      <c r="H47" s="113" t="b">
        <f>IF(H32="x",1,IF(H33="x",2,IF(H34="x",3,IF(H35="x",4,IF(H36="x",5)))))</f>
        <v>0</v>
      </c>
      <c r="I47" s="113" t="b">
        <f t="shared" ref="I47:AP47" si="3">IF(I32="x",1,IF(I33="x",2,IF(I34="x",3,IF(I35="x",4,IF(I36="x",5)))))</f>
        <v>0</v>
      </c>
      <c r="J47" s="113" t="b">
        <f t="shared" si="3"/>
        <v>0</v>
      </c>
      <c r="K47" s="113" t="b">
        <f t="shared" si="3"/>
        <v>0</v>
      </c>
      <c r="L47" s="113" t="b">
        <f t="shared" si="3"/>
        <v>0</v>
      </c>
      <c r="M47" s="113" t="b">
        <f t="shared" si="3"/>
        <v>0</v>
      </c>
      <c r="N47" s="113" t="b">
        <f t="shared" si="3"/>
        <v>0</v>
      </c>
      <c r="O47" s="113" t="b">
        <f t="shared" si="3"/>
        <v>0</v>
      </c>
      <c r="P47" s="113" t="b">
        <f t="shared" si="3"/>
        <v>0</v>
      </c>
      <c r="Q47" s="113" t="b">
        <f t="shared" si="3"/>
        <v>0</v>
      </c>
      <c r="R47" s="113" t="b">
        <f t="shared" si="3"/>
        <v>0</v>
      </c>
      <c r="S47" s="113" t="b">
        <f t="shared" si="3"/>
        <v>0</v>
      </c>
      <c r="T47" s="113" t="b">
        <f t="shared" si="3"/>
        <v>0</v>
      </c>
      <c r="U47" s="113" t="b">
        <f t="shared" si="3"/>
        <v>0</v>
      </c>
      <c r="V47" s="113" t="b">
        <f t="shared" si="3"/>
        <v>0</v>
      </c>
      <c r="W47" s="113" t="b">
        <f t="shared" si="3"/>
        <v>0</v>
      </c>
      <c r="X47" s="113" t="b">
        <f t="shared" si="3"/>
        <v>0</v>
      </c>
      <c r="Y47" s="113" t="b">
        <f t="shared" si="3"/>
        <v>0</v>
      </c>
      <c r="Z47" s="113" t="b">
        <f t="shared" si="3"/>
        <v>0</v>
      </c>
      <c r="AA47" s="113" t="b">
        <f t="shared" si="3"/>
        <v>0</v>
      </c>
      <c r="AB47" s="113" t="b">
        <f t="shared" si="3"/>
        <v>0</v>
      </c>
      <c r="AC47" s="113" t="b">
        <f t="shared" si="3"/>
        <v>0</v>
      </c>
      <c r="AD47" s="113" t="b">
        <f t="shared" si="3"/>
        <v>0</v>
      </c>
      <c r="AE47" s="113" t="b">
        <f t="shared" si="3"/>
        <v>0</v>
      </c>
      <c r="AF47" s="113" t="b">
        <f t="shared" si="3"/>
        <v>0</v>
      </c>
      <c r="AG47" s="113" t="b">
        <f t="shared" si="3"/>
        <v>0</v>
      </c>
      <c r="AH47" s="113" t="b">
        <f t="shared" si="3"/>
        <v>0</v>
      </c>
      <c r="AI47" s="113" t="b">
        <f t="shared" si="3"/>
        <v>0</v>
      </c>
      <c r="AJ47" s="113" t="b">
        <f t="shared" si="3"/>
        <v>0</v>
      </c>
      <c r="AK47" s="113" t="b">
        <f t="shared" si="3"/>
        <v>0</v>
      </c>
      <c r="AL47" s="113" t="b">
        <f t="shared" si="3"/>
        <v>0</v>
      </c>
      <c r="AM47" s="113" t="b">
        <f t="shared" si="3"/>
        <v>0</v>
      </c>
      <c r="AN47" s="113" t="b">
        <f t="shared" si="3"/>
        <v>0</v>
      </c>
      <c r="AO47" s="113" t="b">
        <f t="shared" si="3"/>
        <v>0</v>
      </c>
      <c r="AP47" s="272" t="b">
        <f t="shared" si="3"/>
        <v>0</v>
      </c>
    </row>
    <row r="48" spans="1:42" ht="12.75" hidden="1" customHeight="1" x14ac:dyDescent="0.2">
      <c r="A48" s="293"/>
      <c r="B48" s="273"/>
      <c r="C48" s="148"/>
      <c r="D48" s="148"/>
      <c r="E48" s="148"/>
      <c r="F48" s="149" t="s">
        <v>85</v>
      </c>
      <c r="H48" s="113">
        <f>COUNTIF(H37:H43,"n")</f>
        <v>0</v>
      </c>
      <c r="I48" s="113">
        <f t="shared" ref="I48:AP48" si="4">COUNTIF(I37:I43,"n")</f>
        <v>0</v>
      </c>
      <c r="J48" s="113">
        <f t="shared" si="4"/>
        <v>0</v>
      </c>
      <c r="K48" s="113">
        <f t="shared" si="4"/>
        <v>0</v>
      </c>
      <c r="L48" s="113">
        <f t="shared" si="4"/>
        <v>0</v>
      </c>
      <c r="M48" s="113">
        <f t="shared" si="4"/>
        <v>0</v>
      </c>
      <c r="N48" s="113">
        <f t="shared" si="4"/>
        <v>0</v>
      </c>
      <c r="O48" s="113">
        <f t="shared" si="4"/>
        <v>0</v>
      </c>
      <c r="P48" s="113">
        <f t="shared" si="4"/>
        <v>0</v>
      </c>
      <c r="Q48" s="113">
        <f t="shared" si="4"/>
        <v>0</v>
      </c>
      <c r="R48" s="113">
        <f t="shared" si="4"/>
        <v>0</v>
      </c>
      <c r="S48" s="113">
        <f t="shared" si="4"/>
        <v>0</v>
      </c>
      <c r="T48" s="113">
        <f t="shared" si="4"/>
        <v>0</v>
      </c>
      <c r="U48" s="113">
        <f t="shared" si="4"/>
        <v>0</v>
      </c>
      <c r="V48" s="113">
        <f t="shared" si="4"/>
        <v>0</v>
      </c>
      <c r="W48" s="113">
        <f t="shared" si="4"/>
        <v>0</v>
      </c>
      <c r="X48" s="113">
        <f t="shared" si="4"/>
        <v>0</v>
      </c>
      <c r="Y48" s="113">
        <f t="shared" si="4"/>
        <v>0</v>
      </c>
      <c r="Z48" s="113">
        <f t="shared" si="4"/>
        <v>0</v>
      </c>
      <c r="AA48" s="113">
        <f t="shared" si="4"/>
        <v>0</v>
      </c>
      <c r="AB48" s="113">
        <f t="shared" si="4"/>
        <v>0</v>
      </c>
      <c r="AC48" s="113">
        <f t="shared" si="4"/>
        <v>0</v>
      </c>
      <c r="AD48" s="113">
        <f t="shared" si="4"/>
        <v>0</v>
      </c>
      <c r="AE48" s="113">
        <f t="shared" si="4"/>
        <v>0</v>
      </c>
      <c r="AF48" s="113">
        <f t="shared" si="4"/>
        <v>0</v>
      </c>
      <c r="AG48" s="113">
        <f t="shared" si="4"/>
        <v>0</v>
      </c>
      <c r="AH48" s="113">
        <f t="shared" si="4"/>
        <v>0</v>
      </c>
      <c r="AI48" s="113">
        <f t="shared" si="4"/>
        <v>0</v>
      </c>
      <c r="AJ48" s="113">
        <f t="shared" si="4"/>
        <v>0</v>
      </c>
      <c r="AK48" s="113">
        <f t="shared" si="4"/>
        <v>0</v>
      </c>
      <c r="AL48" s="113">
        <f t="shared" si="4"/>
        <v>0</v>
      </c>
      <c r="AM48" s="113">
        <f t="shared" si="4"/>
        <v>0</v>
      </c>
      <c r="AN48" s="113">
        <f t="shared" si="4"/>
        <v>0</v>
      </c>
      <c r="AO48" s="113">
        <f t="shared" si="4"/>
        <v>0</v>
      </c>
      <c r="AP48" s="272">
        <f t="shared" si="4"/>
        <v>0</v>
      </c>
    </row>
    <row r="49" spans="1:121" ht="12.75" hidden="1" customHeight="1" x14ac:dyDescent="0.2">
      <c r="A49" s="256"/>
      <c r="B49" s="274"/>
      <c r="C49" s="150"/>
      <c r="D49" s="150"/>
      <c r="E49" s="150"/>
      <c r="F49" s="167" t="s">
        <v>98</v>
      </c>
      <c r="G49" s="166"/>
      <c r="H49" s="113">
        <f>COUNTIF(H7:H12,"j")</f>
        <v>0</v>
      </c>
      <c r="I49" s="113">
        <f t="shared" ref="I49:AP49" si="5">COUNTIF(I7:I12,"j")</f>
        <v>0</v>
      </c>
      <c r="J49" s="113">
        <f t="shared" si="5"/>
        <v>0</v>
      </c>
      <c r="K49" s="113">
        <f t="shared" si="5"/>
        <v>0</v>
      </c>
      <c r="L49" s="113">
        <f t="shared" si="5"/>
        <v>0</v>
      </c>
      <c r="M49" s="113">
        <f t="shared" si="5"/>
        <v>0</v>
      </c>
      <c r="N49" s="113">
        <f t="shared" si="5"/>
        <v>0</v>
      </c>
      <c r="O49" s="113">
        <f t="shared" si="5"/>
        <v>0</v>
      </c>
      <c r="P49" s="113">
        <f t="shared" si="5"/>
        <v>0</v>
      </c>
      <c r="Q49" s="113">
        <f t="shared" si="5"/>
        <v>0</v>
      </c>
      <c r="R49" s="113">
        <f t="shared" si="5"/>
        <v>0</v>
      </c>
      <c r="S49" s="113">
        <f t="shared" si="5"/>
        <v>0</v>
      </c>
      <c r="T49" s="113">
        <f t="shared" si="5"/>
        <v>0</v>
      </c>
      <c r="U49" s="113">
        <f t="shared" si="5"/>
        <v>0</v>
      </c>
      <c r="V49" s="113">
        <f t="shared" si="5"/>
        <v>0</v>
      </c>
      <c r="W49" s="113">
        <f t="shared" si="5"/>
        <v>0</v>
      </c>
      <c r="X49" s="113">
        <f t="shared" si="5"/>
        <v>0</v>
      </c>
      <c r="Y49" s="113">
        <f t="shared" si="5"/>
        <v>0</v>
      </c>
      <c r="Z49" s="113">
        <f t="shared" si="5"/>
        <v>0</v>
      </c>
      <c r="AA49" s="113">
        <f t="shared" si="5"/>
        <v>0</v>
      </c>
      <c r="AB49" s="113">
        <f t="shared" si="5"/>
        <v>0</v>
      </c>
      <c r="AC49" s="113">
        <f t="shared" si="5"/>
        <v>0</v>
      </c>
      <c r="AD49" s="113">
        <f t="shared" si="5"/>
        <v>0</v>
      </c>
      <c r="AE49" s="113">
        <f t="shared" si="5"/>
        <v>0</v>
      </c>
      <c r="AF49" s="113">
        <f t="shared" si="5"/>
        <v>0</v>
      </c>
      <c r="AG49" s="113">
        <f t="shared" si="5"/>
        <v>0</v>
      </c>
      <c r="AH49" s="113">
        <f t="shared" si="5"/>
        <v>0</v>
      </c>
      <c r="AI49" s="113">
        <f t="shared" si="5"/>
        <v>0</v>
      </c>
      <c r="AJ49" s="113">
        <f t="shared" si="5"/>
        <v>0</v>
      </c>
      <c r="AK49" s="113">
        <f t="shared" si="5"/>
        <v>0</v>
      </c>
      <c r="AL49" s="113">
        <f t="shared" si="5"/>
        <v>0</v>
      </c>
      <c r="AM49" s="113">
        <f t="shared" si="5"/>
        <v>0</v>
      </c>
      <c r="AN49" s="113">
        <f t="shared" si="5"/>
        <v>0</v>
      </c>
      <c r="AO49" s="113">
        <f t="shared" si="5"/>
        <v>0</v>
      </c>
      <c r="AP49" s="272">
        <f t="shared" si="5"/>
        <v>0</v>
      </c>
    </row>
    <row r="50" spans="1:121" ht="12.75" hidden="1" customHeight="1" x14ac:dyDescent="0.2">
      <c r="A50" s="256"/>
      <c r="B50" s="274"/>
      <c r="C50" s="150"/>
      <c r="D50" s="150"/>
      <c r="E50" s="150"/>
      <c r="F50" s="78" t="s">
        <v>99</v>
      </c>
      <c r="G50" s="166"/>
      <c r="H50" s="113">
        <f>SUM(H49+H46)</f>
        <v>0</v>
      </c>
      <c r="I50" s="113">
        <f t="shared" ref="I50:AP50" si="6">SUM(I49+I46)</f>
        <v>0</v>
      </c>
      <c r="J50" s="113">
        <f t="shared" si="6"/>
        <v>0</v>
      </c>
      <c r="K50" s="113">
        <f t="shared" si="6"/>
        <v>0</v>
      </c>
      <c r="L50" s="113">
        <f t="shared" si="6"/>
        <v>0</v>
      </c>
      <c r="M50" s="113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3">
        <f t="shared" si="6"/>
        <v>0</v>
      </c>
      <c r="T50" s="113">
        <f t="shared" si="6"/>
        <v>0</v>
      </c>
      <c r="U50" s="113">
        <f t="shared" si="6"/>
        <v>0</v>
      </c>
      <c r="V50" s="113">
        <f t="shared" si="6"/>
        <v>0</v>
      </c>
      <c r="W50" s="113">
        <f t="shared" si="6"/>
        <v>0</v>
      </c>
      <c r="X50" s="113">
        <f t="shared" si="6"/>
        <v>0</v>
      </c>
      <c r="Y50" s="113">
        <f t="shared" si="6"/>
        <v>0</v>
      </c>
      <c r="Z50" s="113">
        <f t="shared" si="6"/>
        <v>0</v>
      </c>
      <c r="AA50" s="113">
        <f t="shared" si="6"/>
        <v>0</v>
      </c>
      <c r="AB50" s="113">
        <f t="shared" si="6"/>
        <v>0</v>
      </c>
      <c r="AC50" s="113">
        <f t="shared" si="6"/>
        <v>0</v>
      </c>
      <c r="AD50" s="113">
        <f t="shared" si="6"/>
        <v>0</v>
      </c>
      <c r="AE50" s="113">
        <f t="shared" si="6"/>
        <v>0</v>
      </c>
      <c r="AF50" s="113">
        <f t="shared" si="6"/>
        <v>0</v>
      </c>
      <c r="AG50" s="113">
        <f t="shared" si="6"/>
        <v>0</v>
      </c>
      <c r="AH50" s="113">
        <f t="shared" si="6"/>
        <v>0</v>
      </c>
      <c r="AI50" s="113">
        <f t="shared" si="6"/>
        <v>0</v>
      </c>
      <c r="AJ50" s="113">
        <f t="shared" si="6"/>
        <v>0</v>
      </c>
      <c r="AK50" s="113">
        <f t="shared" si="6"/>
        <v>0</v>
      </c>
      <c r="AL50" s="113">
        <f t="shared" si="6"/>
        <v>0</v>
      </c>
      <c r="AM50" s="113">
        <f t="shared" si="6"/>
        <v>0</v>
      </c>
      <c r="AN50" s="113">
        <f t="shared" si="6"/>
        <v>0</v>
      </c>
      <c r="AO50" s="113">
        <f t="shared" si="6"/>
        <v>0</v>
      </c>
      <c r="AP50" s="272">
        <f t="shared" si="6"/>
        <v>0</v>
      </c>
    </row>
    <row r="51" spans="1:121" x14ac:dyDescent="0.2">
      <c r="A51" s="100"/>
      <c r="B51" s="271"/>
      <c r="F51" s="190" t="s">
        <v>100</v>
      </c>
      <c r="G51" s="166"/>
      <c r="H51" s="118">
        <f>(H50/10)</f>
        <v>0</v>
      </c>
      <c r="I51" s="118">
        <f t="shared" ref="I51:AP51" si="7">(I50/10)</f>
        <v>0</v>
      </c>
      <c r="J51" s="118">
        <f t="shared" si="7"/>
        <v>0</v>
      </c>
      <c r="K51" s="118">
        <f t="shared" si="7"/>
        <v>0</v>
      </c>
      <c r="L51" s="118">
        <f t="shared" si="7"/>
        <v>0</v>
      </c>
      <c r="M51" s="118">
        <f t="shared" si="7"/>
        <v>0</v>
      </c>
      <c r="N51" s="118">
        <f t="shared" si="7"/>
        <v>0</v>
      </c>
      <c r="O51" s="118">
        <f t="shared" si="7"/>
        <v>0</v>
      </c>
      <c r="P51" s="118">
        <f t="shared" si="7"/>
        <v>0</v>
      </c>
      <c r="Q51" s="118">
        <f t="shared" si="7"/>
        <v>0</v>
      </c>
      <c r="R51" s="118">
        <f t="shared" si="7"/>
        <v>0</v>
      </c>
      <c r="S51" s="118">
        <f t="shared" si="7"/>
        <v>0</v>
      </c>
      <c r="T51" s="118">
        <f t="shared" si="7"/>
        <v>0</v>
      </c>
      <c r="U51" s="118">
        <f t="shared" si="7"/>
        <v>0</v>
      </c>
      <c r="V51" s="118">
        <f t="shared" si="7"/>
        <v>0</v>
      </c>
      <c r="W51" s="118">
        <f t="shared" si="7"/>
        <v>0</v>
      </c>
      <c r="X51" s="118">
        <f t="shared" si="7"/>
        <v>0</v>
      </c>
      <c r="Y51" s="118">
        <f t="shared" si="7"/>
        <v>0</v>
      </c>
      <c r="Z51" s="118">
        <f t="shared" si="7"/>
        <v>0</v>
      </c>
      <c r="AA51" s="118">
        <f t="shared" si="7"/>
        <v>0</v>
      </c>
      <c r="AB51" s="118">
        <f t="shared" si="7"/>
        <v>0</v>
      </c>
      <c r="AC51" s="118">
        <f t="shared" si="7"/>
        <v>0</v>
      </c>
      <c r="AD51" s="118">
        <f t="shared" si="7"/>
        <v>0</v>
      </c>
      <c r="AE51" s="118">
        <f t="shared" si="7"/>
        <v>0</v>
      </c>
      <c r="AF51" s="118">
        <f t="shared" si="7"/>
        <v>0</v>
      </c>
      <c r="AG51" s="118">
        <f t="shared" si="7"/>
        <v>0</v>
      </c>
      <c r="AH51" s="118">
        <f t="shared" si="7"/>
        <v>0</v>
      </c>
      <c r="AI51" s="118">
        <f t="shared" si="7"/>
        <v>0</v>
      </c>
      <c r="AJ51" s="118">
        <f t="shared" si="7"/>
        <v>0</v>
      </c>
      <c r="AK51" s="118">
        <f t="shared" si="7"/>
        <v>0</v>
      </c>
      <c r="AL51" s="118">
        <f t="shared" si="7"/>
        <v>0</v>
      </c>
      <c r="AM51" s="118">
        <f t="shared" si="7"/>
        <v>0</v>
      </c>
      <c r="AN51" s="118">
        <f t="shared" si="7"/>
        <v>0</v>
      </c>
      <c r="AO51" s="118">
        <f t="shared" si="7"/>
        <v>0</v>
      </c>
      <c r="AP51" s="275">
        <f t="shared" si="7"/>
        <v>0</v>
      </c>
    </row>
    <row r="52" spans="1:121" ht="12.75" hidden="1" customHeight="1" x14ac:dyDescent="0.2">
      <c r="A52" s="100"/>
      <c r="B52" s="271"/>
      <c r="F52" s="191" t="s">
        <v>101</v>
      </c>
      <c r="G52" s="166"/>
      <c r="H52" s="113">
        <f>COUNTIF(H18:H22,"j")</f>
        <v>0</v>
      </c>
      <c r="I52" s="113">
        <f t="shared" ref="I52:AP52" si="8">COUNTIF(I18:I22,"j")</f>
        <v>0</v>
      </c>
      <c r="J52" s="113">
        <f t="shared" si="8"/>
        <v>0</v>
      </c>
      <c r="K52" s="113">
        <f t="shared" si="8"/>
        <v>0</v>
      </c>
      <c r="L52" s="113">
        <f t="shared" si="8"/>
        <v>0</v>
      </c>
      <c r="M52" s="113">
        <f t="shared" si="8"/>
        <v>0</v>
      </c>
      <c r="N52" s="113">
        <f t="shared" si="8"/>
        <v>0</v>
      </c>
      <c r="O52" s="113">
        <f t="shared" si="8"/>
        <v>0</v>
      </c>
      <c r="P52" s="113">
        <f t="shared" si="8"/>
        <v>0</v>
      </c>
      <c r="Q52" s="113">
        <f t="shared" si="8"/>
        <v>0</v>
      </c>
      <c r="R52" s="113">
        <f t="shared" si="8"/>
        <v>0</v>
      </c>
      <c r="S52" s="113">
        <f t="shared" si="8"/>
        <v>0</v>
      </c>
      <c r="T52" s="113">
        <f t="shared" si="8"/>
        <v>0</v>
      </c>
      <c r="U52" s="113">
        <f t="shared" si="8"/>
        <v>0</v>
      </c>
      <c r="V52" s="113">
        <f t="shared" si="8"/>
        <v>0</v>
      </c>
      <c r="W52" s="113">
        <f t="shared" si="8"/>
        <v>0</v>
      </c>
      <c r="X52" s="113">
        <f t="shared" si="8"/>
        <v>0</v>
      </c>
      <c r="Y52" s="113">
        <f t="shared" si="8"/>
        <v>0</v>
      </c>
      <c r="Z52" s="113">
        <f t="shared" si="8"/>
        <v>0</v>
      </c>
      <c r="AA52" s="113">
        <f t="shared" si="8"/>
        <v>0</v>
      </c>
      <c r="AB52" s="113">
        <f t="shared" si="8"/>
        <v>0</v>
      </c>
      <c r="AC52" s="113">
        <f t="shared" si="8"/>
        <v>0</v>
      </c>
      <c r="AD52" s="113">
        <f t="shared" si="8"/>
        <v>0</v>
      </c>
      <c r="AE52" s="113">
        <f t="shared" si="8"/>
        <v>0</v>
      </c>
      <c r="AF52" s="113">
        <f t="shared" si="8"/>
        <v>0</v>
      </c>
      <c r="AG52" s="113">
        <f t="shared" si="8"/>
        <v>0</v>
      </c>
      <c r="AH52" s="113">
        <f t="shared" si="8"/>
        <v>0</v>
      </c>
      <c r="AI52" s="113">
        <f t="shared" si="8"/>
        <v>0</v>
      </c>
      <c r="AJ52" s="113">
        <f t="shared" si="8"/>
        <v>0</v>
      </c>
      <c r="AK52" s="113">
        <f t="shared" si="8"/>
        <v>0</v>
      </c>
      <c r="AL52" s="113">
        <f t="shared" si="8"/>
        <v>0</v>
      </c>
      <c r="AM52" s="113">
        <f t="shared" si="8"/>
        <v>0</v>
      </c>
      <c r="AN52" s="113">
        <f t="shared" si="8"/>
        <v>0</v>
      </c>
      <c r="AO52" s="113">
        <f t="shared" si="8"/>
        <v>0</v>
      </c>
      <c r="AP52" s="272">
        <f t="shared" si="8"/>
        <v>0</v>
      </c>
    </row>
    <row r="53" spans="1:121" x14ac:dyDescent="0.2">
      <c r="A53" s="100"/>
      <c r="B53" s="271"/>
      <c r="F53" s="192" t="s">
        <v>102</v>
      </c>
      <c r="G53" s="166"/>
      <c r="H53" s="118">
        <f>(H52/5)</f>
        <v>0</v>
      </c>
      <c r="I53" s="118">
        <f t="shared" ref="I53:AP53" si="9">(I52/5)</f>
        <v>0</v>
      </c>
      <c r="J53" s="118">
        <f t="shared" si="9"/>
        <v>0</v>
      </c>
      <c r="K53" s="118">
        <f t="shared" si="9"/>
        <v>0</v>
      </c>
      <c r="L53" s="118">
        <f t="shared" si="9"/>
        <v>0</v>
      </c>
      <c r="M53" s="118">
        <f t="shared" si="9"/>
        <v>0</v>
      </c>
      <c r="N53" s="118">
        <f t="shared" si="9"/>
        <v>0</v>
      </c>
      <c r="O53" s="118">
        <f t="shared" si="9"/>
        <v>0</v>
      </c>
      <c r="P53" s="118">
        <f t="shared" si="9"/>
        <v>0</v>
      </c>
      <c r="Q53" s="118">
        <f t="shared" si="9"/>
        <v>0</v>
      </c>
      <c r="R53" s="118">
        <f t="shared" si="9"/>
        <v>0</v>
      </c>
      <c r="S53" s="118">
        <f t="shared" si="9"/>
        <v>0</v>
      </c>
      <c r="T53" s="118">
        <f t="shared" si="9"/>
        <v>0</v>
      </c>
      <c r="U53" s="118">
        <f t="shared" si="9"/>
        <v>0</v>
      </c>
      <c r="V53" s="118">
        <f t="shared" si="9"/>
        <v>0</v>
      </c>
      <c r="W53" s="118">
        <f t="shared" si="9"/>
        <v>0</v>
      </c>
      <c r="X53" s="118">
        <f t="shared" si="9"/>
        <v>0</v>
      </c>
      <c r="Y53" s="118">
        <f t="shared" si="9"/>
        <v>0</v>
      </c>
      <c r="Z53" s="118">
        <f t="shared" si="9"/>
        <v>0</v>
      </c>
      <c r="AA53" s="118">
        <f t="shared" si="9"/>
        <v>0</v>
      </c>
      <c r="AB53" s="118">
        <f t="shared" si="9"/>
        <v>0</v>
      </c>
      <c r="AC53" s="118">
        <f t="shared" si="9"/>
        <v>0</v>
      </c>
      <c r="AD53" s="118">
        <f t="shared" si="9"/>
        <v>0</v>
      </c>
      <c r="AE53" s="118">
        <f t="shared" si="9"/>
        <v>0</v>
      </c>
      <c r="AF53" s="118">
        <f t="shared" si="9"/>
        <v>0</v>
      </c>
      <c r="AG53" s="118">
        <f t="shared" si="9"/>
        <v>0</v>
      </c>
      <c r="AH53" s="118">
        <f t="shared" si="9"/>
        <v>0</v>
      </c>
      <c r="AI53" s="118">
        <f t="shared" si="9"/>
        <v>0</v>
      </c>
      <c r="AJ53" s="118">
        <f t="shared" si="9"/>
        <v>0</v>
      </c>
      <c r="AK53" s="118">
        <f t="shared" si="9"/>
        <v>0</v>
      </c>
      <c r="AL53" s="118">
        <f t="shared" si="9"/>
        <v>0</v>
      </c>
      <c r="AM53" s="118">
        <f t="shared" si="9"/>
        <v>0</v>
      </c>
      <c r="AN53" s="118">
        <f t="shared" si="9"/>
        <v>0</v>
      </c>
      <c r="AO53" s="118">
        <f t="shared" si="9"/>
        <v>0</v>
      </c>
      <c r="AP53" s="275">
        <f t="shared" si="9"/>
        <v>0</v>
      </c>
    </row>
    <row r="54" spans="1:121" ht="12.75" hidden="1" customHeight="1" x14ac:dyDescent="0.2">
      <c r="A54" s="100"/>
      <c r="B54" s="271"/>
      <c r="F54" s="191" t="s">
        <v>104</v>
      </c>
      <c r="G54" s="166"/>
      <c r="H54" s="113">
        <f>COUNTIF(H23:H26,"j")</f>
        <v>0</v>
      </c>
      <c r="I54" s="113">
        <f t="shared" ref="I54:AP54" si="10">COUNTIF(I23:I26,"j")</f>
        <v>0</v>
      </c>
      <c r="J54" s="113">
        <f t="shared" si="10"/>
        <v>0</v>
      </c>
      <c r="K54" s="113">
        <f t="shared" si="10"/>
        <v>0</v>
      </c>
      <c r="L54" s="113">
        <f t="shared" si="10"/>
        <v>0</v>
      </c>
      <c r="M54" s="113">
        <f t="shared" si="10"/>
        <v>0</v>
      </c>
      <c r="N54" s="113">
        <f t="shared" si="10"/>
        <v>0</v>
      </c>
      <c r="O54" s="113">
        <f t="shared" si="10"/>
        <v>0</v>
      </c>
      <c r="P54" s="113">
        <f t="shared" si="10"/>
        <v>0</v>
      </c>
      <c r="Q54" s="113">
        <f t="shared" si="10"/>
        <v>0</v>
      </c>
      <c r="R54" s="113">
        <f t="shared" si="10"/>
        <v>0</v>
      </c>
      <c r="S54" s="113">
        <f t="shared" si="10"/>
        <v>0</v>
      </c>
      <c r="T54" s="113">
        <f t="shared" si="10"/>
        <v>0</v>
      </c>
      <c r="U54" s="113">
        <f t="shared" si="10"/>
        <v>0</v>
      </c>
      <c r="V54" s="113">
        <f t="shared" si="10"/>
        <v>0</v>
      </c>
      <c r="W54" s="113">
        <f t="shared" si="10"/>
        <v>0</v>
      </c>
      <c r="X54" s="113">
        <f t="shared" si="10"/>
        <v>0</v>
      </c>
      <c r="Y54" s="113">
        <f t="shared" si="10"/>
        <v>0</v>
      </c>
      <c r="Z54" s="113">
        <f t="shared" si="10"/>
        <v>0</v>
      </c>
      <c r="AA54" s="113">
        <f t="shared" si="10"/>
        <v>0</v>
      </c>
      <c r="AB54" s="113">
        <f t="shared" si="10"/>
        <v>0</v>
      </c>
      <c r="AC54" s="113">
        <f t="shared" si="10"/>
        <v>0</v>
      </c>
      <c r="AD54" s="113">
        <f t="shared" si="10"/>
        <v>0</v>
      </c>
      <c r="AE54" s="113">
        <f t="shared" si="10"/>
        <v>0</v>
      </c>
      <c r="AF54" s="113">
        <f t="shared" si="10"/>
        <v>0</v>
      </c>
      <c r="AG54" s="113">
        <f t="shared" si="10"/>
        <v>0</v>
      </c>
      <c r="AH54" s="113">
        <f t="shared" si="10"/>
        <v>0</v>
      </c>
      <c r="AI54" s="113">
        <f t="shared" si="10"/>
        <v>0</v>
      </c>
      <c r="AJ54" s="113">
        <f t="shared" si="10"/>
        <v>0</v>
      </c>
      <c r="AK54" s="113">
        <f t="shared" si="10"/>
        <v>0</v>
      </c>
      <c r="AL54" s="113">
        <f t="shared" si="10"/>
        <v>0</v>
      </c>
      <c r="AM54" s="113">
        <f t="shared" si="10"/>
        <v>0</v>
      </c>
      <c r="AN54" s="113">
        <f t="shared" si="10"/>
        <v>0</v>
      </c>
      <c r="AO54" s="113">
        <f t="shared" si="10"/>
        <v>0</v>
      </c>
      <c r="AP54" s="272">
        <f t="shared" si="10"/>
        <v>0</v>
      </c>
    </row>
    <row r="55" spans="1:121" x14ac:dyDescent="0.2">
      <c r="A55" s="100"/>
      <c r="B55" s="271"/>
      <c r="F55" s="190" t="s">
        <v>103</v>
      </c>
      <c r="G55" s="166"/>
      <c r="H55" s="118">
        <f>(H54/4)</f>
        <v>0</v>
      </c>
      <c r="I55" s="118">
        <f t="shared" ref="I55:AP55" si="11">(I54/4)</f>
        <v>0</v>
      </c>
      <c r="J55" s="118">
        <f t="shared" si="11"/>
        <v>0</v>
      </c>
      <c r="K55" s="118">
        <f t="shared" si="11"/>
        <v>0</v>
      </c>
      <c r="L55" s="118">
        <f t="shared" si="11"/>
        <v>0</v>
      </c>
      <c r="M55" s="118">
        <f t="shared" si="11"/>
        <v>0</v>
      </c>
      <c r="N55" s="118">
        <f t="shared" si="11"/>
        <v>0</v>
      </c>
      <c r="O55" s="118">
        <f t="shared" si="11"/>
        <v>0</v>
      </c>
      <c r="P55" s="118">
        <f t="shared" si="11"/>
        <v>0</v>
      </c>
      <c r="Q55" s="118">
        <f t="shared" si="11"/>
        <v>0</v>
      </c>
      <c r="R55" s="118">
        <f t="shared" si="11"/>
        <v>0</v>
      </c>
      <c r="S55" s="118">
        <f t="shared" si="11"/>
        <v>0</v>
      </c>
      <c r="T55" s="118">
        <f t="shared" si="11"/>
        <v>0</v>
      </c>
      <c r="U55" s="118">
        <f t="shared" si="11"/>
        <v>0</v>
      </c>
      <c r="V55" s="118">
        <f t="shared" si="11"/>
        <v>0</v>
      </c>
      <c r="W55" s="118">
        <f t="shared" si="11"/>
        <v>0</v>
      </c>
      <c r="X55" s="118">
        <f t="shared" si="11"/>
        <v>0</v>
      </c>
      <c r="Y55" s="118">
        <f t="shared" si="11"/>
        <v>0</v>
      </c>
      <c r="Z55" s="118">
        <f t="shared" si="11"/>
        <v>0</v>
      </c>
      <c r="AA55" s="118">
        <f t="shared" si="11"/>
        <v>0</v>
      </c>
      <c r="AB55" s="118">
        <f t="shared" si="11"/>
        <v>0</v>
      </c>
      <c r="AC55" s="118">
        <f t="shared" si="11"/>
        <v>0</v>
      </c>
      <c r="AD55" s="118">
        <f t="shared" si="11"/>
        <v>0</v>
      </c>
      <c r="AE55" s="118">
        <f t="shared" si="11"/>
        <v>0</v>
      </c>
      <c r="AF55" s="118">
        <f t="shared" si="11"/>
        <v>0</v>
      </c>
      <c r="AG55" s="118">
        <f t="shared" si="11"/>
        <v>0</v>
      </c>
      <c r="AH55" s="118">
        <f t="shared" si="11"/>
        <v>0</v>
      </c>
      <c r="AI55" s="118">
        <f t="shared" si="11"/>
        <v>0</v>
      </c>
      <c r="AJ55" s="118">
        <f t="shared" si="11"/>
        <v>0</v>
      </c>
      <c r="AK55" s="118">
        <f t="shared" si="11"/>
        <v>0</v>
      </c>
      <c r="AL55" s="118">
        <f t="shared" si="11"/>
        <v>0</v>
      </c>
      <c r="AM55" s="118">
        <f t="shared" si="11"/>
        <v>0</v>
      </c>
      <c r="AN55" s="118">
        <f t="shared" si="11"/>
        <v>0</v>
      </c>
      <c r="AO55" s="118">
        <f t="shared" si="11"/>
        <v>0</v>
      </c>
      <c r="AP55" s="275">
        <f t="shared" si="11"/>
        <v>0</v>
      </c>
    </row>
    <row r="56" spans="1:121" s="169" customFormat="1" ht="12.75" hidden="1" customHeight="1" x14ac:dyDescent="0.2">
      <c r="A56" s="294"/>
      <c r="B56" s="276"/>
      <c r="C56" s="189"/>
      <c r="D56" s="189"/>
      <c r="E56" s="189"/>
      <c r="F56" s="191" t="s">
        <v>105</v>
      </c>
      <c r="G56" s="168"/>
      <c r="H56" s="113">
        <f>COUNTIF(H29:H31,"j")</f>
        <v>0</v>
      </c>
      <c r="I56" s="113">
        <f t="shared" ref="I56:AP56" si="12">COUNTIF(I29:I31,"j")</f>
        <v>0</v>
      </c>
      <c r="J56" s="113">
        <f t="shared" si="12"/>
        <v>0</v>
      </c>
      <c r="K56" s="113">
        <f t="shared" si="12"/>
        <v>0</v>
      </c>
      <c r="L56" s="113">
        <f t="shared" si="12"/>
        <v>0</v>
      </c>
      <c r="M56" s="113">
        <f t="shared" si="12"/>
        <v>0</v>
      </c>
      <c r="N56" s="113">
        <f t="shared" si="12"/>
        <v>0</v>
      </c>
      <c r="O56" s="113">
        <f t="shared" si="12"/>
        <v>0</v>
      </c>
      <c r="P56" s="113">
        <f t="shared" si="12"/>
        <v>0</v>
      </c>
      <c r="Q56" s="113">
        <f t="shared" si="12"/>
        <v>0</v>
      </c>
      <c r="R56" s="113">
        <f t="shared" si="12"/>
        <v>0</v>
      </c>
      <c r="S56" s="113">
        <f t="shared" si="12"/>
        <v>0</v>
      </c>
      <c r="T56" s="113">
        <f t="shared" si="12"/>
        <v>0</v>
      </c>
      <c r="U56" s="113">
        <f t="shared" si="12"/>
        <v>0</v>
      </c>
      <c r="V56" s="113">
        <f t="shared" si="12"/>
        <v>0</v>
      </c>
      <c r="W56" s="113">
        <f t="shared" si="12"/>
        <v>0</v>
      </c>
      <c r="X56" s="113">
        <f t="shared" si="12"/>
        <v>0</v>
      </c>
      <c r="Y56" s="113">
        <f t="shared" si="12"/>
        <v>0</v>
      </c>
      <c r="Z56" s="113">
        <f t="shared" si="12"/>
        <v>0</v>
      </c>
      <c r="AA56" s="113">
        <f t="shared" si="12"/>
        <v>0</v>
      </c>
      <c r="AB56" s="113">
        <f t="shared" si="12"/>
        <v>0</v>
      </c>
      <c r="AC56" s="113">
        <f t="shared" si="12"/>
        <v>0</v>
      </c>
      <c r="AD56" s="113">
        <f t="shared" si="12"/>
        <v>0</v>
      </c>
      <c r="AE56" s="113">
        <f t="shared" si="12"/>
        <v>0</v>
      </c>
      <c r="AF56" s="113">
        <f t="shared" si="12"/>
        <v>0</v>
      </c>
      <c r="AG56" s="113">
        <f t="shared" si="12"/>
        <v>0</v>
      </c>
      <c r="AH56" s="113">
        <f t="shared" si="12"/>
        <v>0</v>
      </c>
      <c r="AI56" s="113">
        <f t="shared" si="12"/>
        <v>0</v>
      </c>
      <c r="AJ56" s="113">
        <f t="shared" si="12"/>
        <v>0</v>
      </c>
      <c r="AK56" s="113">
        <f t="shared" si="12"/>
        <v>0</v>
      </c>
      <c r="AL56" s="113">
        <f t="shared" si="12"/>
        <v>0</v>
      </c>
      <c r="AM56" s="113">
        <f t="shared" si="12"/>
        <v>0</v>
      </c>
      <c r="AN56" s="113">
        <f t="shared" si="12"/>
        <v>0</v>
      </c>
      <c r="AO56" s="113">
        <f t="shared" si="12"/>
        <v>0</v>
      </c>
      <c r="AP56" s="272">
        <f t="shared" si="12"/>
        <v>0</v>
      </c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</row>
    <row r="57" spans="1:121" s="169" customFormat="1" ht="12.75" hidden="1" customHeight="1" x14ac:dyDescent="0.2">
      <c r="A57" s="294"/>
      <c r="B57" s="276"/>
      <c r="C57" s="189"/>
      <c r="D57" s="189"/>
      <c r="E57" s="189"/>
      <c r="F57" s="191" t="s">
        <v>106</v>
      </c>
      <c r="G57" s="168"/>
      <c r="H57" s="113">
        <f>SUM(H56+H47)</f>
        <v>0</v>
      </c>
      <c r="I57" s="113">
        <f t="shared" ref="I57:AP57" si="13">SUM(I56+I47)</f>
        <v>0</v>
      </c>
      <c r="J57" s="113">
        <f t="shared" si="13"/>
        <v>0</v>
      </c>
      <c r="K57" s="113">
        <f t="shared" si="13"/>
        <v>0</v>
      </c>
      <c r="L57" s="113">
        <f t="shared" si="13"/>
        <v>0</v>
      </c>
      <c r="M57" s="113">
        <f t="shared" si="13"/>
        <v>0</v>
      </c>
      <c r="N57" s="113">
        <f t="shared" si="13"/>
        <v>0</v>
      </c>
      <c r="O57" s="113">
        <f t="shared" si="13"/>
        <v>0</v>
      </c>
      <c r="P57" s="113">
        <f t="shared" si="13"/>
        <v>0</v>
      </c>
      <c r="Q57" s="113">
        <f t="shared" si="13"/>
        <v>0</v>
      </c>
      <c r="R57" s="113">
        <f t="shared" si="13"/>
        <v>0</v>
      </c>
      <c r="S57" s="113">
        <f t="shared" si="13"/>
        <v>0</v>
      </c>
      <c r="T57" s="113">
        <f t="shared" si="13"/>
        <v>0</v>
      </c>
      <c r="U57" s="113">
        <f t="shared" si="13"/>
        <v>0</v>
      </c>
      <c r="V57" s="113">
        <f t="shared" si="13"/>
        <v>0</v>
      </c>
      <c r="W57" s="113">
        <f t="shared" si="13"/>
        <v>0</v>
      </c>
      <c r="X57" s="113">
        <f t="shared" si="13"/>
        <v>0</v>
      </c>
      <c r="Y57" s="113">
        <f t="shared" si="13"/>
        <v>0</v>
      </c>
      <c r="Z57" s="113">
        <f t="shared" si="13"/>
        <v>0</v>
      </c>
      <c r="AA57" s="113">
        <f t="shared" si="13"/>
        <v>0</v>
      </c>
      <c r="AB57" s="113">
        <f t="shared" si="13"/>
        <v>0</v>
      </c>
      <c r="AC57" s="113">
        <f t="shared" si="13"/>
        <v>0</v>
      </c>
      <c r="AD57" s="113">
        <f t="shared" si="13"/>
        <v>0</v>
      </c>
      <c r="AE57" s="113">
        <f t="shared" si="13"/>
        <v>0</v>
      </c>
      <c r="AF57" s="113">
        <f t="shared" si="13"/>
        <v>0</v>
      </c>
      <c r="AG57" s="113">
        <f t="shared" si="13"/>
        <v>0</v>
      </c>
      <c r="AH57" s="113">
        <f t="shared" si="13"/>
        <v>0</v>
      </c>
      <c r="AI57" s="113">
        <f t="shared" si="13"/>
        <v>0</v>
      </c>
      <c r="AJ57" s="113">
        <f t="shared" si="13"/>
        <v>0</v>
      </c>
      <c r="AK57" s="113">
        <f t="shared" si="13"/>
        <v>0</v>
      </c>
      <c r="AL57" s="113">
        <f t="shared" si="13"/>
        <v>0</v>
      </c>
      <c r="AM57" s="113">
        <f t="shared" si="13"/>
        <v>0</v>
      </c>
      <c r="AN57" s="113">
        <f t="shared" si="13"/>
        <v>0</v>
      </c>
      <c r="AO57" s="113">
        <f t="shared" si="13"/>
        <v>0</v>
      </c>
      <c r="AP57" s="272">
        <f t="shared" si="13"/>
        <v>0</v>
      </c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2"/>
      <c r="BH57" s="262"/>
      <c r="BI57" s="262"/>
      <c r="BJ57" s="262"/>
      <c r="BK57" s="262"/>
      <c r="BL57" s="262"/>
      <c r="BM57" s="262"/>
      <c r="BN57" s="262"/>
      <c r="BO57" s="262"/>
      <c r="BP57" s="262"/>
      <c r="BQ57" s="262"/>
      <c r="BR57" s="262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2"/>
      <c r="CD57" s="262"/>
      <c r="CE57" s="262"/>
      <c r="CF57" s="262"/>
      <c r="CG57" s="262"/>
      <c r="CH57" s="262"/>
      <c r="CI57" s="262"/>
      <c r="CJ57" s="262"/>
      <c r="CK57" s="262"/>
      <c r="CL57" s="262"/>
      <c r="CM57" s="262"/>
      <c r="CN57" s="262"/>
      <c r="CO57" s="262"/>
      <c r="CP57" s="262"/>
      <c r="CQ57" s="262"/>
      <c r="CR57" s="262"/>
      <c r="CS57" s="262"/>
      <c r="CT57" s="262"/>
      <c r="CU57" s="262"/>
      <c r="CV57" s="262"/>
      <c r="CW57" s="262"/>
      <c r="CX57" s="262"/>
      <c r="CY57" s="262"/>
      <c r="CZ57" s="262"/>
      <c r="DA57" s="262"/>
      <c r="DB57" s="262"/>
      <c r="DC57" s="262"/>
      <c r="DD57" s="262"/>
      <c r="DE57" s="262"/>
      <c r="DF57" s="262"/>
      <c r="DG57" s="262"/>
      <c r="DH57" s="262"/>
      <c r="DI57" s="262"/>
      <c r="DJ57" s="262"/>
      <c r="DK57" s="262"/>
      <c r="DL57" s="262"/>
      <c r="DM57" s="262"/>
      <c r="DN57" s="262"/>
      <c r="DO57" s="262"/>
      <c r="DP57" s="262"/>
      <c r="DQ57" s="262"/>
    </row>
    <row r="58" spans="1:121" x14ac:dyDescent="0.2">
      <c r="A58" s="100"/>
      <c r="B58" s="271"/>
      <c r="F58" s="192" t="s">
        <v>107</v>
      </c>
      <c r="G58" s="166"/>
      <c r="H58" s="118">
        <f>(H57/8)</f>
        <v>0</v>
      </c>
      <c r="I58" s="118">
        <f t="shared" ref="I58:AP58" si="14">(I57/8)</f>
        <v>0</v>
      </c>
      <c r="J58" s="118">
        <f t="shared" si="14"/>
        <v>0</v>
      </c>
      <c r="K58" s="118">
        <f t="shared" si="14"/>
        <v>0</v>
      </c>
      <c r="L58" s="118">
        <f t="shared" si="14"/>
        <v>0</v>
      </c>
      <c r="M58" s="118">
        <f t="shared" si="14"/>
        <v>0</v>
      </c>
      <c r="N58" s="118">
        <f t="shared" si="14"/>
        <v>0</v>
      </c>
      <c r="O58" s="118">
        <f t="shared" si="14"/>
        <v>0</v>
      </c>
      <c r="P58" s="118">
        <f t="shared" si="14"/>
        <v>0</v>
      </c>
      <c r="Q58" s="118">
        <f t="shared" si="14"/>
        <v>0</v>
      </c>
      <c r="R58" s="118">
        <f t="shared" si="14"/>
        <v>0</v>
      </c>
      <c r="S58" s="118">
        <f t="shared" si="14"/>
        <v>0</v>
      </c>
      <c r="T58" s="118">
        <f t="shared" si="14"/>
        <v>0</v>
      </c>
      <c r="U58" s="118">
        <f t="shared" si="14"/>
        <v>0</v>
      </c>
      <c r="V58" s="118">
        <f t="shared" si="14"/>
        <v>0</v>
      </c>
      <c r="W58" s="118">
        <f t="shared" si="14"/>
        <v>0</v>
      </c>
      <c r="X58" s="118">
        <f t="shared" si="14"/>
        <v>0</v>
      </c>
      <c r="Y58" s="118">
        <f t="shared" si="14"/>
        <v>0</v>
      </c>
      <c r="Z58" s="118">
        <f t="shared" si="14"/>
        <v>0</v>
      </c>
      <c r="AA58" s="118">
        <f t="shared" si="14"/>
        <v>0</v>
      </c>
      <c r="AB58" s="118">
        <f t="shared" si="14"/>
        <v>0</v>
      </c>
      <c r="AC58" s="118">
        <f t="shared" si="14"/>
        <v>0</v>
      </c>
      <c r="AD58" s="118">
        <f t="shared" si="14"/>
        <v>0</v>
      </c>
      <c r="AE58" s="118">
        <f t="shared" si="14"/>
        <v>0</v>
      </c>
      <c r="AF58" s="118">
        <f t="shared" si="14"/>
        <v>0</v>
      </c>
      <c r="AG58" s="118">
        <f t="shared" si="14"/>
        <v>0</v>
      </c>
      <c r="AH58" s="118">
        <f t="shared" si="14"/>
        <v>0</v>
      </c>
      <c r="AI58" s="118">
        <f t="shared" si="14"/>
        <v>0</v>
      </c>
      <c r="AJ58" s="118">
        <f t="shared" si="14"/>
        <v>0</v>
      </c>
      <c r="AK58" s="118">
        <f t="shared" si="14"/>
        <v>0</v>
      </c>
      <c r="AL58" s="118">
        <f t="shared" si="14"/>
        <v>0</v>
      </c>
      <c r="AM58" s="118">
        <f t="shared" si="14"/>
        <v>0</v>
      </c>
      <c r="AN58" s="118">
        <f t="shared" si="14"/>
        <v>0</v>
      </c>
      <c r="AO58" s="118">
        <f t="shared" si="14"/>
        <v>0</v>
      </c>
      <c r="AP58" s="275">
        <f t="shared" si="14"/>
        <v>0</v>
      </c>
    </row>
    <row r="59" spans="1:121" ht="12.75" hidden="1" customHeight="1" x14ac:dyDescent="0.2">
      <c r="A59" s="100"/>
      <c r="B59" s="271"/>
      <c r="F59" s="191" t="s">
        <v>85</v>
      </c>
      <c r="G59" s="166"/>
      <c r="H59" s="113">
        <f>COUNTIF(H37:H43,"j")</f>
        <v>0</v>
      </c>
      <c r="I59" s="113">
        <f t="shared" ref="I59:AP59" si="15">COUNTIF(I37:I43,"j")</f>
        <v>0</v>
      </c>
      <c r="J59" s="113">
        <f t="shared" si="15"/>
        <v>0</v>
      </c>
      <c r="K59" s="113">
        <f t="shared" si="15"/>
        <v>0</v>
      </c>
      <c r="L59" s="113">
        <f t="shared" si="15"/>
        <v>0</v>
      </c>
      <c r="M59" s="113">
        <f t="shared" si="15"/>
        <v>0</v>
      </c>
      <c r="N59" s="113">
        <f t="shared" si="15"/>
        <v>0</v>
      </c>
      <c r="O59" s="113">
        <f t="shared" si="15"/>
        <v>0</v>
      </c>
      <c r="P59" s="113">
        <f t="shared" si="15"/>
        <v>0</v>
      </c>
      <c r="Q59" s="113">
        <f t="shared" si="15"/>
        <v>0</v>
      </c>
      <c r="R59" s="113">
        <f t="shared" si="15"/>
        <v>0</v>
      </c>
      <c r="S59" s="113">
        <f t="shared" si="15"/>
        <v>0</v>
      </c>
      <c r="T59" s="113">
        <f t="shared" si="15"/>
        <v>0</v>
      </c>
      <c r="U59" s="113">
        <f t="shared" si="15"/>
        <v>0</v>
      </c>
      <c r="V59" s="113">
        <f t="shared" si="15"/>
        <v>0</v>
      </c>
      <c r="W59" s="113">
        <f t="shared" si="15"/>
        <v>0</v>
      </c>
      <c r="X59" s="113">
        <f t="shared" si="15"/>
        <v>0</v>
      </c>
      <c r="Y59" s="113">
        <f t="shared" si="15"/>
        <v>0</v>
      </c>
      <c r="Z59" s="113">
        <f t="shared" si="15"/>
        <v>0</v>
      </c>
      <c r="AA59" s="113">
        <f t="shared" si="15"/>
        <v>0</v>
      </c>
      <c r="AB59" s="113">
        <f t="shared" si="15"/>
        <v>0</v>
      </c>
      <c r="AC59" s="113">
        <f t="shared" si="15"/>
        <v>0</v>
      </c>
      <c r="AD59" s="113">
        <f t="shared" si="15"/>
        <v>0</v>
      </c>
      <c r="AE59" s="113">
        <f t="shared" si="15"/>
        <v>0</v>
      </c>
      <c r="AF59" s="113">
        <f t="shared" si="15"/>
        <v>0</v>
      </c>
      <c r="AG59" s="113">
        <f t="shared" si="15"/>
        <v>0</v>
      </c>
      <c r="AH59" s="113">
        <f t="shared" si="15"/>
        <v>0</v>
      </c>
      <c r="AI59" s="113">
        <f t="shared" si="15"/>
        <v>0</v>
      </c>
      <c r="AJ59" s="113">
        <f t="shared" si="15"/>
        <v>0</v>
      </c>
      <c r="AK59" s="113">
        <f t="shared" si="15"/>
        <v>0</v>
      </c>
      <c r="AL59" s="113">
        <f t="shared" si="15"/>
        <v>0</v>
      </c>
      <c r="AM59" s="113">
        <f t="shared" si="15"/>
        <v>0</v>
      </c>
      <c r="AN59" s="113">
        <f t="shared" si="15"/>
        <v>0</v>
      </c>
      <c r="AO59" s="113">
        <f t="shared" si="15"/>
        <v>0</v>
      </c>
      <c r="AP59" s="272">
        <f t="shared" si="15"/>
        <v>0</v>
      </c>
    </row>
    <row r="60" spans="1:121" x14ac:dyDescent="0.2">
      <c r="A60" s="100"/>
      <c r="B60" s="271"/>
      <c r="F60" s="190" t="s">
        <v>108</v>
      </c>
      <c r="G60" s="166"/>
      <c r="H60" s="118">
        <f>(H59/7)</f>
        <v>0</v>
      </c>
      <c r="I60" s="118">
        <f t="shared" ref="I60:AP60" si="16">(I59/7)</f>
        <v>0</v>
      </c>
      <c r="J60" s="118">
        <f t="shared" si="16"/>
        <v>0</v>
      </c>
      <c r="K60" s="118">
        <f t="shared" si="16"/>
        <v>0</v>
      </c>
      <c r="L60" s="118">
        <f t="shared" si="16"/>
        <v>0</v>
      </c>
      <c r="M60" s="118">
        <f t="shared" si="16"/>
        <v>0</v>
      </c>
      <c r="N60" s="118">
        <f t="shared" si="16"/>
        <v>0</v>
      </c>
      <c r="O60" s="118">
        <f t="shared" si="16"/>
        <v>0</v>
      </c>
      <c r="P60" s="118">
        <f t="shared" si="16"/>
        <v>0</v>
      </c>
      <c r="Q60" s="118">
        <f t="shared" si="16"/>
        <v>0</v>
      </c>
      <c r="R60" s="118">
        <f t="shared" si="16"/>
        <v>0</v>
      </c>
      <c r="S60" s="118">
        <f t="shared" si="16"/>
        <v>0</v>
      </c>
      <c r="T60" s="118">
        <f t="shared" si="16"/>
        <v>0</v>
      </c>
      <c r="U60" s="118">
        <f t="shared" si="16"/>
        <v>0</v>
      </c>
      <c r="V60" s="118">
        <f t="shared" si="16"/>
        <v>0</v>
      </c>
      <c r="W60" s="118">
        <f t="shared" si="16"/>
        <v>0</v>
      </c>
      <c r="X60" s="118">
        <f t="shared" si="16"/>
        <v>0</v>
      </c>
      <c r="Y60" s="118">
        <f t="shared" si="16"/>
        <v>0</v>
      </c>
      <c r="Z60" s="118">
        <f t="shared" si="16"/>
        <v>0</v>
      </c>
      <c r="AA60" s="118">
        <f t="shared" si="16"/>
        <v>0</v>
      </c>
      <c r="AB60" s="118">
        <f t="shared" si="16"/>
        <v>0</v>
      </c>
      <c r="AC60" s="118">
        <f t="shared" si="16"/>
        <v>0</v>
      </c>
      <c r="AD60" s="118">
        <f t="shared" si="16"/>
        <v>0</v>
      </c>
      <c r="AE60" s="118">
        <f t="shared" si="16"/>
        <v>0</v>
      </c>
      <c r="AF60" s="118">
        <f t="shared" si="16"/>
        <v>0</v>
      </c>
      <c r="AG60" s="118">
        <f t="shared" si="16"/>
        <v>0</v>
      </c>
      <c r="AH60" s="118">
        <f t="shared" si="16"/>
        <v>0</v>
      </c>
      <c r="AI60" s="118">
        <f t="shared" si="16"/>
        <v>0</v>
      </c>
      <c r="AJ60" s="118">
        <f t="shared" si="16"/>
        <v>0</v>
      </c>
      <c r="AK60" s="118">
        <f t="shared" si="16"/>
        <v>0</v>
      </c>
      <c r="AL60" s="118">
        <f t="shared" si="16"/>
        <v>0</v>
      </c>
      <c r="AM60" s="118">
        <f t="shared" si="16"/>
        <v>0</v>
      </c>
      <c r="AN60" s="118">
        <f t="shared" si="16"/>
        <v>0</v>
      </c>
      <c r="AO60" s="118">
        <f t="shared" si="16"/>
        <v>0</v>
      </c>
      <c r="AP60" s="275">
        <f t="shared" si="16"/>
        <v>0</v>
      </c>
    </row>
    <row r="61" spans="1:121" x14ac:dyDescent="0.2">
      <c r="A61" s="100"/>
      <c r="B61" s="277"/>
      <c r="C61" s="170"/>
      <c r="D61" s="170"/>
      <c r="E61" s="170"/>
      <c r="F61" s="171" t="s">
        <v>86</v>
      </c>
      <c r="G61" s="147"/>
      <c r="H61" s="114">
        <f>SUM(H45:H48)</f>
        <v>0</v>
      </c>
      <c r="I61" s="114">
        <f t="shared" ref="I61:AP61" si="17">SUM(I45:I48)</f>
        <v>0</v>
      </c>
      <c r="J61" s="114">
        <f t="shared" si="17"/>
        <v>0</v>
      </c>
      <c r="K61" s="114">
        <f t="shared" si="17"/>
        <v>0</v>
      </c>
      <c r="L61" s="114">
        <f t="shared" si="17"/>
        <v>0</v>
      </c>
      <c r="M61" s="114">
        <f t="shared" si="17"/>
        <v>0</v>
      </c>
      <c r="N61" s="114">
        <f t="shared" si="17"/>
        <v>0</v>
      </c>
      <c r="O61" s="114">
        <f t="shared" si="17"/>
        <v>0</v>
      </c>
      <c r="P61" s="114">
        <f t="shared" si="17"/>
        <v>0</v>
      </c>
      <c r="Q61" s="114">
        <f t="shared" si="17"/>
        <v>0</v>
      </c>
      <c r="R61" s="114">
        <f t="shared" si="17"/>
        <v>0</v>
      </c>
      <c r="S61" s="114">
        <f t="shared" si="17"/>
        <v>0</v>
      </c>
      <c r="T61" s="114">
        <f t="shared" si="17"/>
        <v>0</v>
      </c>
      <c r="U61" s="114">
        <f t="shared" si="17"/>
        <v>0</v>
      </c>
      <c r="V61" s="114">
        <f t="shared" si="17"/>
        <v>0</v>
      </c>
      <c r="W61" s="114">
        <f t="shared" si="17"/>
        <v>0</v>
      </c>
      <c r="X61" s="114">
        <f t="shared" si="17"/>
        <v>0</v>
      </c>
      <c r="Y61" s="114">
        <f t="shared" si="17"/>
        <v>0</v>
      </c>
      <c r="Z61" s="114">
        <f t="shared" si="17"/>
        <v>0</v>
      </c>
      <c r="AA61" s="114">
        <f t="shared" si="17"/>
        <v>0</v>
      </c>
      <c r="AB61" s="114">
        <f t="shared" si="17"/>
        <v>0</v>
      </c>
      <c r="AC61" s="114">
        <f t="shared" si="17"/>
        <v>0</v>
      </c>
      <c r="AD61" s="114">
        <f t="shared" si="17"/>
        <v>0</v>
      </c>
      <c r="AE61" s="114">
        <f t="shared" si="17"/>
        <v>0</v>
      </c>
      <c r="AF61" s="114">
        <f t="shared" si="17"/>
        <v>0</v>
      </c>
      <c r="AG61" s="114">
        <f t="shared" si="17"/>
        <v>0</v>
      </c>
      <c r="AH61" s="114">
        <f t="shared" si="17"/>
        <v>0</v>
      </c>
      <c r="AI61" s="114">
        <f t="shared" si="17"/>
        <v>0</v>
      </c>
      <c r="AJ61" s="114">
        <f t="shared" si="17"/>
        <v>0</v>
      </c>
      <c r="AK61" s="114">
        <f t="shared" si="17"/>
        <v>0</v>
      </c>
      <c r="AL61" s="114">
        <f t="shared" si="17"/>
        <v>0</v>
      </c>
      <c r="AM61" s="114">
        <f t="shared" si="17"/>
        <v>0</v>
      </c>
      <c r="AN61" s="114">
        <f t="shared" si="17"/>
        <v>0</v>
      </c>
      <c r="AO61" s="114">
        <f t="shared" si="17"/>
        <v>0</v>
      </c>
      <c r="AP61" s="146">
        <f t="shared" si="17"/>
        <v>0</v>
      </c>
    </row>
    <row r="62" spans="1:121" x14ac:dyDescent="0.2">
      <c r="A62" s="100"/>
      <c r="B62" s="277"/>
      <c r="C62" s="170"/>
      <c r="D62" s="170"/>
      <c r="E62" s="170"/>
      <c r="F62" s="171" t="s">
        <v>87</v>
      </c>
      <c r="G62" s="147"/>
      <c r="H62" s="120">
        <f>(H61/34)</f>
        <v>0</v>
      </c>
      <c r="I62" s="120">
        <f t="shared" ref="I62:AP62" si="18">(I61/34)</f>
        <v>0</v>
      </c>
      <c r="J62" s="120">
        <f t="shared" si="18"/>
        <v>0</v>
      </c>
      <c r="K62" s="120">
        <f t="shared" si="18"/>
        <v>0</v>
      </c>
      <c r="L62" s="120">
        <f t="shared" si="18"/>
        <v>0</v>
      </c>
      <c r="M62" s="120">
        <f t="shared" si="18"/>
        <v>0</v>
      </c>
      <c r="N62" s="120">
        <f t="shared" si="18"/>
        <v>0</v>
      </c>
      <c r="O62" s="120">
        <f t="shared" si="18"/>
        <v>0</v>
      </c>
      <c r="P62" s="120">
        <f t="shared" si="18"/>
        <v>0</v>
      </c>
      <c r="Q62" s="120">
        <f t="shared" si="18"/>
        <v>0</v>
      </c>
      <c r="R62" s="120">
        <f t="shared" si="18"/>
        <v>0</v>
      </c>
      <c r="S62" s="120">
        <f t="shared" si="18"/>
        <v>0</v>
      </c>
      <c r="T62" s="120">
        <f t="shared" si="18"/>
        <v>0</v>
      </c>
      <c r="U62" s="120">
        <f t="shared" si="18"/>
        <v>0</v>
      </c>
      <c r="V62" s="120">
        <f t="shared" si="18"/>
        <v>0</v>
      </c>
      <c r="W62" s="120">
        <f t="shared" si="18"/>
        <v>0</v>
      </c>
      <c r="X62" s="120">
        <f t="shared" si="18"/>
        <v>0</v>
      </c>
      <c r="Y62" s="120">
        <f t="shared" si="18"/>
        <v>0</v>
      </c>
      <c r="Z62" s="120">
        <f t="shared" si="18"/>
        <v>0</v>
      </c>
      <c r="AA62" s="120">
        <f t="shared" si="18"/>
        <v>0</v>
      </c>
      <c r="AB62" s="120">
        <f t="shared" si="18"/>
        <v>0</v>
      </c>
      <c r="AC62" s="120">
        <f t="shared" si="18"/>
        <v>0</v>
      </c>
      <c r="AD62" s="120">
        <f t="shared" si="18"/>
        <v>0</v>
      </c>
      <c r="AE62" s="120">
        <f t="shared" si="18"/>
        <v>0</v>
      </c>
      <c r="AF62" s="120">
        <f t="shared" si="18"/>
        <v>0</v>
      </c>
      <c r="AG62" s="120">
        <f t="shared" si="18"/>
        <v>0</v>
      </c>
      <c r="AH62" s="120">
        <f t="shared" si="18"/>
        <v>0</v>
      </c>
      <c r="AI62" s="120">
        <f t="shared" si="18"/>
        <v>0</v>
      </c>
      <c r="AJ62" s="120">
        <f t="shared" si="18"/>
        <v>0</v>
      </c>
      <c r="AK62" s="120">
        <f t="shared" si="18"/>
        <v>0</v>
      </c>
      <c r="AL62" s="120">
        <f t="shared" si="18"/>
        <v>0</v>
      </c>
      <c r="AM62" s="120">
        <f t="shared" si="18"/>
        <v>0</v>
      </c>
      <c r="AN62" s="120">
        <f t="shared" si="18"/>
        <v>0</v>
      </c>
      <c r="AO62" s="120">
        <f t="shared" si="18"/>
        <v>0</v>
      </c>
      <c r="AP62" s="287">
        <f t="shared" si="18"/>
        <v>0</v>
      </c>
    </row>
    <row r="63" spans="1:121" ht="13.5" thickBot="1" x14ac:dyDescent="0.25">
      <c r="A63" s="293"/>
      <c r="B63" s="278"/>
      <c r="C63" s="279"/>
      <c r="D63" s="279"/>
      <c r="E63" s="279"/>
      <c r="F63" s="288"/>
      <c r="G63" s="289"/>
      <c r="H63" s="290"/>
      <c r="I63" s="290"/>
      <c r="J63" s="290"/>
      <c r="K63" s="290"/>
      <c r="L63" s="290"/>
      <c r="M63" s="290"/>
      <c r="N63" s="291"/>
      <c r="O63" s="291"/>
      <c r="P63" s="291"/>
      <c r="Q63" s="291"/>
      <c r="R63" s="291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1"/>
      <c r="AI63" s="290"/>
      <c r="AJ63" s="290"/>
      <c r="AK63" s="290"/>
      <c r="AL63" s="290"/>
      <c r="AM63" s="290"/>
      <c r="AN63" s="290"/>
      <c r="AO63" s="291"/>
      <c r="AP63" s="292"/>
    </row>
    <row r="64" spans="1:121" x14ac:dyDescent="0.2">
      <c r="A64" s="295"/>
      <c r="B64" s="143"/>
      <c r="C64" s="143"/>
      <c r="D64" s="143"/>
      <c r="E64" s="143"/>
      <c r="F64" s="285"/>
      <c r="G64" s="286"/>
      <c r="H64" s="266"/>
      <c r="I64" s="266"/>
      <c r="J64" s="266"/>
      <c r="K64" s="266"/>
      <c r="L64" s="266"/>
      <c r="M64" s="266"/>
      <c r="N64" s="267"/>
      <c r="O64" s="267"/>
      <c r="P64" s="267"/>
      <c r="Q64" s="267"/>
      <c r="R64" s="267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7"/>
      <c r="AI64" s="266"/>
      <c r="AJ64" s="266"/>
      <c r="AK64" s="266"/>
      <c r="AL64" s="266"/>
      <c r="AM64" s="266"/>
      <c r="AN64" s="266"/>
      <c r="AO64" s="267"/>
      <c r="AP64" s="268"/>
    </row>
  </sheetData>
  <sheetProtection sheet="1" objects="1" scenarios="1"/>
  <mergeCells count="13">
    <mergeCell ref="B29:C36"/>
    <mergeCell ref="D32:D36"/>
    <mergeCell ref="E32:E36"/>
    <mergeCell ref="B37:C43"/>
    <mergeCell ref="B18:B22"/>
    <mergeCell ref="C18:C22"/>
    <mergeCell ref="B23:B26"/>
    <mergeCell ref="C23:C26"/>
    <mergeCell ref="H3:AP3"/>
    <mergeCell ref="H4:AP4"/>
    <mergeCell ref="B7:C17"/>
    <mergeCell ref="D13:D17"/>
    <mergeCell ref="E13:E17"/>
  </mergeCells>
  <phoneticPr fontId="0" type="noConversion"/>
  <conditionalFormatting sqref="AD63:AE65536 J63:K65536 Z63:AA65536 U63:V65536 AK63:AL65536">
    <cfRule type="cellIs" dxfId="201" priority="1" stopIfTrue="1" operator="between">
      <formula>1</formula>
      <formula>12</formula>
    </cfRule>
    <cfRule type="cellIs" dxfId="200" priority="2" stopIfTrue="1" operator="between">
      <formula>13</formula>
      <formula>25</formula>
    </cfRule>
    <cfRule type="cellIs" dxfId="199" priority="3" stopIfTrue="1" operator="between">
      <formula>37</formula>
      <formula>150</formula>
    </cfRule>
  </conditionalFormatting>
  <conditionalFormatting sqref="I44:AH44">
    <cfRule type="cellIs" dxfId="198" priority="4" stopIfTrue="1" operator="equal">
      <formula>"x"</formula>
    </cfRule>
    <cfRule type="cellIs" dxfId="197" priority="5" stopIfTrue="1" operator="equal">
      <formula>"?"</formula>
    </cfRule>
  </conditionalFormatting>
  <conditionalFormatting sqref="AI44:AO44">
    <cfRule type="cellIs" dxfId="196" priority="6" stopIfTrue="1" operator="equal">
      <formula>"x"</formula>
    </cfRule>
    <cfRule type="cellIs" dxfId="195" priority="7" stopIfTrue="1" operator="equal">
      <formula>"?"</formula>
    </cfRule>
  </conditionalFormatting>
  <conditionalFormatting sqref="H62:AP62">
    <cfRule type="cellIs" dxfId="194" priority="8" stopIfTrue="1" operator="between">
      <formula>0.4</formula>
      <formula>0.59</formula>
    </cfRule>
    <cfRule type="cellIs" dxfId="193" priority="9" stopIfTrue="1" operator="between">
      <formula>0</formula>
      <formula>0.39</formula>
    </cfRule>
  </conditionalFormatting>
  <pageMargins left="0.23" right="0.26" top="1.88" bottom="0.17" header="0.42" footer="0.98"/>
  <pageSetup paperSize="9" scale="60" orientation="landscape" horizontalDpi="4294967292" r:id="rId1"/>
  <headerFooter alignWithMargins="0"/>
  <rowBreaks count="1" manualBreakCount="1">
    <brk id="2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63"/>
  <sheetViews>
    <sheetView showGridLines="0" showRowColHeaders="0" zoomScaleNormal="100" zoomScaleSheetLayoutView="50" workbookViewId="0">
      <pane xSplit="7" ySplit="6" topLeftCell="H7" activePane="bottomRight" state="frozen"/>
      <selection activeCell="G5" sqref="G5"/>
      <selection pane="topRight" activeCell="G5" sqref="G5"/>
      <selection pane="bottomLeft" activeCell="G5" sqref="G5"/>
      <selection pane="bottomRight" activeCell="AR14" sqref="AR14"/>
    </sheetView>
  </sheetViews>
  <sheetFormatPr defaultRowHeight="12.75" x14ac:dyDescent="0.2"/>
  <cols>
    <col min="1" max="1" width="9.140625" style="98"/>
    <col min="2" max="5" width="3.28515625" style="141" customWidth="1"/>
    <col min="6" max="6" width="69.140625" style="113" bestFit="1" customWidth="1"/>
    <col min="7" max="7" width="5.7109375" style="119" customWidth="1"/>
    <col min="8" max="13" width="4.28515625" style="97" customWidth="1"/>
    <col min="14" max="18" width="4.28515625" style="99" customWidth="1"/>
    <col min="19" max="33" width="4.28515625" style="97" customWidth="1"/>
    <col min="34" max="34" width="4.28515625" style="99" customWidth="1"/>
    <col min="35" max="40" width="4.28515625" style="97" customWidth="1"/>
    <col min="41" max="41" width="4.28515625" style="99" customWidth="1"/>
    <col min="42" max="42" width="4.28515625" style="257" customWidth="1"/>
    <col min="43" max="43" width="4.28515625" style="256" customWidth="1"/>
    <col min="44" max="83" width="9.140625" style="256"/>
    <col min="84" max="16384" width="9.140625" style="98"/>
  </cols>
  <sheetData>
    <row r="1" spans="1:83" s="256" customFormat="1" x14ac:dyDescent="0.2">
      <c r="B1" s="150"/>
      <c r="C1" s="150"/>
      <c r="D1" s="150"/>
      <c r="E1" s="150"/>
      <c r="F1" s="78"/>
      <c r="G1" s="250"/>
      <c r="H1" s="254"/>
      <c r="I1" s="254"/>
      <c r="J1" s="254"/>
      <c r="K1" s="254"/>
      <c r="L1" s="254"/>
      <c r="M1" s="254"/>
      <c r="N1" s="255"/>
      <c r="O1" s="255"/>
      <c r="P1" s="255"/>
      <c r="Q1" s="255"/>
      <c r="R1" s="255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5"/>
      <c r="AI1" s="254"/>
      <c r="AJ1" s="254"/>
      <c r="AK1" s="254"/>
      <c r="AL1" s="254"/>
      <c r="AM1" s="254"/>
      <c r="AN1" s="254"/>
      <c r="AO1" s="255"/>
    </row>
    <row r="2" spans="1:83" s="256" customFormat="1" ht="13.5" thickBot="1" x14ac:dyDescent="0.25">
      <c r="B2" s="150"/>
      <c r="C2" s="150"/>
      <c r="D2" s="150"/>
      <c r="E2" s="150"/>
      <c r="F2" s="78"/>
      <c r="G2" s="250"/>
      <c r="H2" s="254"/>
      <c r="I2" s="254"/>
      <c r="J2" s="254"/>
      <c r="K2" s="254"/>
      <c r="L2" s="254"/>
      <c r="M2" s="254"/>
      <c r="N2" s="255"/>
      <c r="O2" s="255"/>
      <c r="P2" s="255"/>
      <c r="Q2" s="255"/>
      <c r="R2" s="255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5"/>
      <c r="AI2" s="254"/>
      <c r="AJ2" s="254"/>
      <c r="AK2" s="254"/>
      <c r="AL2" s="254"/>
      <c r="AM2" s="254"/>
      <c r="AN2" s="254"/>
      <c r="AO2" s="255"/>
    </row>
    <row r="3" spans="1:83" s="135" customFormat="1" ht="15" customHeight="1" x14ac:dyDescent="0.2">
      <c r="A3" s="258"/>
      <c r="B3" s="136"/>
      <c r="C3" s="110"/>
      <c r="D3" s="110"/>
      <c r="E3" s="110"/>
      <c r="F3" s="110"/>
      <c r="G3" s="110"/>
      <c r="H3" s="454" t="s">
        <v>93</v>
      </c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4"/>
      <c r="V3" s="454"/>
      <c r="W3" s="454"/>
      <c r="X3" s="454"/>
      <c r="Y3" s="454"/>
      <c r="Z3" s="454"/>
      <c r="AA3" s="454"/>
      <c r="AB3" s="454"/>
      <c r="AC3" s="454"/>
      <c r="AD3" s="454"/>
      <c r="AE3" s="454"/>
      <c r="AF3" s="454"/>
      <c r="AG3" s="454"/>
      <c r="AH3" s="454"/>
      <c r="AI3" s="454"/>
      <c r="AJ3" s="454"/>
      <c r="AK3" s="454"/>
      <c r="AL3" s="454"/>
      <c r="AM3" s="454"/>
      <c r="AN3" s="454"/>
      <c r="AO3" s="454"/>
      <c r="AP3" s="455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</row>
    <row r="4" spans="1:83" s="144" customFormat="1" x14ac:dyDescent="0.2">
      <c r="A4" s="258"/>
      <c r="B4" s="137"/>
      <c r="C4" s="111"/>
      <c r="D4" s="111"/>
      <c r="E4" s="111"/>
      <c r="F4" s="111"/>
      <c r="G4" s="116"/>
      <c r="H4" s="456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</row>
    <row r="5" spans="1:83" s="114" customFormat="1" x14ac:dyDescent="0.2">
      <c r="A5" s="167"/>
      <c r="B5" s="137"/>
      <c r="C5" s="111"/>
      <c r="D5" s="111"/>
      <c r="E5" s="111"/>
      <c r="F5" s="111"/>
      <c r="G5" s="116"/>
      <c r="H5" s="145">
        <v>1</v>
      </c>
      <c r="I5" s="114">
        <v>2</v>
      </c>
      <c r="J5" s="114">
        <v>3</v>
      </c>
      <c r="K5" s="114">
        <v>4</v>
      </c>
      <c r="L5" s="114">
        <v>5</v>
      </c>
      <c r="M5" s="114">
        <v>6</v>
      </c>
      <c r="N5" s="114">
        <v>7</v>
      </c>
      <c r="O5" s="114">
        <v>8</v>
      </c>
      <c r="P5" s="114">
        <v>9</v>
      </c>
      <c r="Q5" s="114">
        <v>10</v>
      </c>
      <c r="R5" s="114">
        <v>11</v>
      </c>
      <c r="S5" s="114">
        <v>12</v>
      </c>
      <c r="T5" s="114">
        <v>13</v>
      </c>
      <c r="U5" s="114">
        <v>14</v>
      </c>
      <c r="V5" s="114">
        <v>15</v>
      </c>
      <c r="W5" s="114">
        <v>16</v>
      </c>
      <c r="X5" s="114">
        <v>17</v>
      </c>
      <c r="Y5" s="114">
        <v>18</v>
      </c>
      <c r="Z5" s="114">
        <v>19</v>
      </c>
      <c r="AA5" s="114">
        <v>20</v>
      </c>
      <c r="AB5" s="114">
        <v>21</v>
      </c>
      <c r="AC5" s="114">
        <v>22</v>
      </c>
      <c r="AD5" s="114">
        <v>23</v>
      </c>
      <c r="AE5" s="114">
        <v>24</v>
      </c>
      <c r="AF5" s="114">
        <v>25</v>
      </c>
      <c r="AG5" s="114">
        <v>26</v>
      </c>
      <c r="AH5" s="114">
        <v>27</v>
      </c>
      <c r="AI5" s="114">
        <v>28</v>
      </c>
      <c r="AJ5" s="114">
        <v>29</v>
      </c>
      <c r="AK5" s="114">
        <v>30</v>
      </c>
      <c r="AL5" s="114">
        <v>31</v>
      </c>
      <c r="AM5" s="114">
        <v>32</v>
      </c>
      <c r="AN5" s="114">
        <v>33</v>
      </c>
      <c r="AO5" s="114">
        <v>34</v>
      </c>
      <c r="AP5" s="146">
        <v>35</v>
      </c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</row>
    <row r="6" spans="1:83" s="109" customFormat="1" ht="105" customHeight="1" thickBot="1" x14ac:dyDescent="0.25">
      <c r="A6" s="260"/>
      <c r="B6" s="138"/>
      <c r="C6" s="139"/>
      <c r="D6" s="139"/>
      <c r="E6" s="139"/>
      <c r="F6" s="104"/>
      <c r="G6" s="105"/>
      <c r="H6" s="106">
        <f>namenlijst!$C5</f>
        <v>0</v>
      </c>
      <c r="I6" s="107">
        <f>namenlijst!$C6</f>
        <v>0</v>
      </c>
      <c r="J6" s="107">
        <f>namenlijst!$C7</f>
        <v>0</v>
      </c>
      <c r="K6" s="107">
        <f>namenlijst!$C8</f>
        <v>0</v>
      </c>
      <c r="L6" s="107">
        <f>namenlijst!$C9</f>
        <v>0</v>
      </c>
      <c r="M6" s="107">
        <f>namenlijst!$C10</f>
        <v>0</v>
      </c>
      <c r="N6" s="107">
        <f>namenlijst!$C11</f>
        <v>0</v>
      </c>
      <c r="O6" s="107">
        <f>namenlijst!$C12</f>
        <v>0</v>
      </c>
      <c r="P6" s="107">
        <f>namenlijst!$C13</f>
        <v>0</v>
      </c>
      <c r="Q6" s="107">
        <f>namenlijst!$C14</f>
        <v>0</v>
      </c>
      <c r="R6" s="107">
        <f>namenlijst!$C15</f>
        <v>0</v>
      </c>
      <c r="S6" s="107">
        <f>namenlijst!$C16</f>
        <v>0</v>
      </c>
      <c r="T6" s="107">
        <f>namenlijst!$C17</f>
        <v>0</v>
      </c>
      <c r="U6" s="107">
        <f>namenlijst!$C18</f>
        <v>0</v>
      </c>
      <c r="V6" s="107">
        <f>namenlijst!$C19</f>
        <v>0</v>
      </c>
      <c r="W6" s="107">
        <f>namenlijst!$C20</f>
        <v>0</v>
      </c>
      <c r="X6" s="107">
        <f>namenlijst!$C21</f>
        <v>0</v>
      </c>
      <c r="Y6" s="107">
        <f>namenlijst!$C22</f>
        <v>0</v>
      </c>
      <c r="Z6" s="107">
        <f>namenlijst!$C23</f>
        <v>0</v>
      </c>
      <c r="AA6" s="107">
        <f>namenlijst!$C24</f>
        <v>0</v>
      </c>
      <c r="AB6" s="107">
        <f>namenlijst!$C25</f>
        <v>0</v>
      </c>
      <c r="AC6" s="107">
        <f>namenlijst!$C26</f>
        <v>0</v>
      </c>
      <c r="AD6" s="107">
        <f>namenlijst!$C27</f>
        <v>0</v>
      </c>
      <c r="AE6" s="107">
        <f>namenlijst!$C28</f>
        <v>0</v>
      </c>
      <c r="AF6" s="107">
        <f>namenlijst!$C29</f>
        <v>0</v>
      </c>
      <c r="AG6" s="107">
        <f>namenlijst!$C30</f>
        <v>0</v>
      </c>
      <c r="AH6" s="107">
        <f>namenlijst!$C31</f>
        <v>0</v>
      </c>
      <c r="AI6" s="107">
        <f>namenlijst!$C32</f>
        <v>0</v>
      </c>
      <c r="AJ6" s="107">
        <f>namenlijst!$C33</f>
        <v>0</v>
      </c>
      <c r="AK6" s="107">
        <f>namenlijst!$C34</f>
        <v>0</v>
      </c>
      <c r="AL6" s="107">
        <f>namenlijst!$C35</f>
        <v>0</v>
      </c>
      <c r="AM6" s="107">
        <f>namenlijst!$C36</f>
        <v>0</v>
      </c>
      <c r="AN6" s="107">
        <f>namenlijst!$C37</f>
        <v>0</v>
      </c>
      <c r="AO6" s="107">
        <f>namenlijst!$C38</f>
        <v>0</v>
      </c>
      <c r="AP6" s="108">
        <f>namenlijst!$C39</f>
        <v>0</v>
      </c>
      <c r="AQ6" s="259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0"/>
      <c r="BC6" s="260"/>
      <c r="BD6" s="260"/>
      <c r="BE6" s="260"/>
      <c r="BF6" s="260"/>
      <c r="BG6" s="260"/>
      <c r="BH6" s="260"/>
      <c r="BI6" s="260"/>
      <c r="BJ6" s="260"/>
      <c r="BK6" s="260"/>
      <c r="BL6" s="260"/>
      <c r="BM6" s="260"/>
      <c r="BN6" s="260"/>
      <c r="BO6" s="260"/>
      <c r="BP6" s="260"/>
      <c r="BQ6" s="260"/>
      <c r="BR6" s="260"/>
      <c r="BS6" s="260"/>
      <c r="BT6" s="260"/>
      <c r="BU6" s="260"/>
      <c r="BV6" s="260"/>
      <c r="BW6" s="260"/>
      <c r="BX6" s="260"/>
      <c r="BY6" s="260"/>
      <c r="BZ6" s="260"/>
      <c r="CA6" s="260"/>
      <c r="CB6" s="260"/>
      <c r="CC6" s="260"/>
      <c r="CD6" s="260"/>
      <c r="CE6" s="260"/>
    </row>
    <row r="7" spans="1:83" ht="24.95" customHeight="1" x14ac:dyDescent="0.2">
      <c r="A7" s="256"/>
      <c r="B7" s="434" t="s">
        <v>54</v>
      </c>
      <c r="C7" s="435"/>
      <c r="D7" s="140">
        <v>1</v>
      </c>
      <c r="E7" s="140"/>
      <c r="F7" s="160" t="s">
        <v>55</v>
      </c>
      <c r="G7" s="225" t="s">
        <v>56</v>
      </c>
      <c r="H7" s="121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3"/>
    </row>
    <row r="8" spans="1:83" ht="24.95" customHeight="1" x14ac:dyDescent="0.2">
      <c r="A8" s="256"/>
      <c r="B8" s="436"/>
      <c r="C8" s="437"/>
      <c r="D8" s="141">
        <v>2</v>
      </c>
      <c r="F8" s="161" t="s">
        <v>57</v>
      </c>
      <c r="G8" s="226" t="s">
        <v>56</v>
      </c>
      <c r="H8" s="124"/>
      <c r="I8" s="125"/>
      <c r="J8" s="126"/>
      <c r="K8" s="126"/>
      <c r="L8" s="126"/>
      <c r="M8" s="126"/>
      <c r="N8" s="126"/>
      <c r="O8" s="126"/>
      <c r="P8" s="126"/>
      <c r="Q8" s="126"/>
      <c r="R8" s="126"/>
      <c r="S8" s="125"/>
      <c r="T8" s="125"/>
      <c r="U8" s="126"/>
      <c r="V8" s="126"/>
      <c r="W8" s="126"/>
      <c r="X8" s="125"/>
      <c r="Y8" s="125"/>
      <c r="Z8" s="126"/>
      <c r="AA8" s="126"/>
      <c r="AB8" s="125"/>
      <c r="AC8" s="125"/>
      <c r="AD8" s="126"/>
      <c r="AE8" s="126"/>
      <c r="AF8" s="126"/>
      <c r="AG8" s="126"/>
      <c r="AH8" s="126"/>
      <c r="AI8" s="125"/>
      <c r="AJ8" s="125"/>
      <c r="AK8" s="126"/>
      <c r="AL8" s="126"/>
      <c r="AM8" s="126"/>
      <c r="AN8" s="126"/>
      <c r="AO8" s="126"/>
      <c r="AP8" s="127"/>
    </row>
    <row r="9" spans="1:83" ht="24.95" customHeight="1" x14ac:dyDescent="0.2">
      <c r="A9" s="256"/>
      <c r="B9" s="436"/>
      <c r="C9" s="437"/>
      <c r="D9" s="141">
        <v>3</v>
      </c>
      <c r="F9" s="161" t="s">
        <v>58</v>
      </c>
      <c r="G9" s="226" t="s">
        <v>56</v>
      </c>
      <c r="H9" s="124"/>
      <c r="I9" s="125"/>
      <c r="J9" s="126"/>
      <c r="K9" s="126"/>
      <c r="L9" s="126"/>
      <c r="M9" s="126"/>
      <c r="N9" s="126"/>
      <c r="O9" s="126"/>
      <c r="P9" s="126"/>
      <c r="Q9" s="126"/>
      <c r="R9" s="126"/>
      <c r="S9" s="125"/>
      <c r="T9" s="125"/>
      <c r="U9" s="126"/>
      <c r="V9" s="126"/>
      <c r="W9" s="126"/>
      <c r="X9" s="125"/>
      <c r="Y9" s="125"/>
      <c r="Z9" s="126"/>
      <c r="AA9" s="126"/>
      <c r="AB9" s="125"/>
      <c r="AC9" s="125"/>
      <c r="AD9" s="126"/>
      <c r="AE9" s="126"/>
      <c r="AF9" s="126"/>
      <c r="AG9" s="126"/>
      <c r="AH9" s="126"/>
      <c r="AI9" s="125"/>
      <c r="AJ9" s="125"/>
      <c r="AK9" s="126"/>
      <c r="AL9" s="126"/>
      <c r="AM9" s="126"/>
      <c r="AN9" s="126"/>
      <c r="AO9" s="126"/>
      <c r="AP9" s="127"/>
    </row>
    <row r="10" spans="1:83" ht="24.95" customHeight="1" x14ac:dyDescent="0.2">
      <c r="A10" s="256"/>
      <c r="B10" s="436"/>
      <c r="C10" s="437"/>
      <c r="D10" s="141">
        <v>4</v>
      </c>
      <c r="F10" s="161" t="s">
        <v>59</v>
      </c>
      <c r="G10" s="226" t="s">
        <v>56</v>
      </c>
      <c r="H10" s="124"/>
      <c r="I10" s="125"/>
      <c r="J10" s="126"/>
      <c r="K10" s="126"/>
      <c r="L10" s="126"/>
      <c r="M10" s="126"/>
      <c r="N10" s="126"/>
      <c r="O10" s="126"/>
      <c r="P10" s="126"/>
      <c r="Q10" s="126"/>
      <c r="R10" s="126"/>
      <c r="S10" s="125"/>
      <c r="T10" s="125"/>
      <c r="U10" s="126"/>
      <c r="V10" s="126"/>
      <c r="W10" s="126"/>
      <c r="X10" s="125"/>
      <c r="Y10" s="125"/>
      <c r="Z10" s="126"/>
      <c r="AA10" s="126"/>
      <c r="AB10" s="125"/>
      <c r="AC10" s="125"/>
      <c r="AD10" s="126"/>
      <c r="AE10" s="126"/>
      <c r="AF10" s="126"/>
      <c r="AG10" s="126"/>
      <c r="AH10" s="126"/>
      <c r="AI10" s="125"/>
      <c r="AJ10" s="125"/>
      <c r="AK10" s="126"/>
      <c r="AL10" s="126"/>
      <c r="AM10" s="126"/>
      <c r="AN10" s="126"/>
      <c r="AO10" s="126"/>
      <c r="AP10" s="127"/>
    </row>
    <row r="11" spans="1:83" ht="24.95" customHeight="1" x14ac:dyDescent="0.2">
      <c r="A11" s="256"/>
      <c r="B11" s="436"/>
      <c r="C11" s="437"/>
      <c r="D11" s="141">
        <v>5</v>
      </c>
      <c r="F11" s="161" t="s">
        <v>60</v>
      </c>
      <c r="G11" s="226" t="s">
        <v>56</v>
      </c>
      <c r="H11" s="124"/>
      <c r="I11" s="125"/>
      <c r="J11" s="126"/>
      <c r="K11" s="126"/>
      <c r="L11" s="126"/>
      <c r="M11" s="126"/>
      <c r="N11" s="126"/>
      <c r="O11" s="126"/>
      <c r="P11" s="126"/>
      <c r="Q11" s="126"/>
      <c r="R11" s="126"/>
      <c r="S11" s="125"/>
      <c r="T11" s="125"/>
      <c r="U11" s="126"/>
      <c r="V11" s="126"/>
      <c r="W11" s="126"/>
      <c r="X11" s="125"/>
      <c r="Y11" s="125"/>
      <c r="Z11" s="126"/>
      <c r="AA11" s="126"/>
      <c r="AB11" s="125"/>
      <c r="AC11" s="125"/>
      <c r="AD11" s="126"/>
      <c r="AE11" s="126"/>
      <c r="AF11" s="126"/>
      <c r="AG11" s="126"/>
      <c r="AH11" s="126"/>
      <c r="AI11" s="125"/>
      <c r="AJ11" s="125"/>
      <c r="AK11" s="126"/>
      <c r="AL11" s="126"/>
      <c r="AM11" s="126"/>
      <c r="AN11" s="126"/>
      <c r="AO11" s="126"/>
      <c r="AP11" s="127"/>
    </row>
    <row r="12" spans="1:83" ht="24.95" customHeight="1" x14ac:dyDescent="0.2">
      <c r="A12" s="256"/>
      <c r="B12" s="436"/>
      <c r="C12" s="437"/>
      <c r="D12" s="141">
        <v>6</v>
      </c>
      <c r="F12" s="161" t="s">
        <v>61</v>
      </c>
      <c r="G12" s="226" t="s">
        <v>56</v>
      </c>
      <c r="H12" s="124"/>
      <c r="I12" s="125"/>
      <c r="J12" s="126"/>
      <c r="K12" s="126"/>
      <c r="L12" s="126"/>
      <c r="M12" s="126"/>
      <c r="N12" s="126"/>
      <c r="O12" s="126"/>
      <c r="P12" s="126"/>
      <c r="Q12" s="126"/>
      <c r="R12" s="126"/>
      <c r="S12" s="125"/>
      <c r="T12" s="125"/>
      <c r="U12" s="126"/>
      <c r="V12" s="126"/>
      <c r="W12" s="126"/>
      <c r="X12" s="125"/>
      <c r="Y12" s="125"/>
      <c r="Z12" s="126"/>
      <c r="AA12" s="126"/>
      <c r="AB12" s="125"/>
      <c r="AC12" s="125"/>
      <c r="AD12" s="126"/>
      <c r="AE12" s="126"/>
      <c r="AF12" s="126"/>
      <c r="AG12" s="126"/>
      <c r="AH12" s="126"/>
      <c r="AI12" s="125"/>
      <c r="AJ12" s="125"/>
      <c r="AK12" s="126"/>
      <c r="AL12" s="126"/>
      <c r="AM12" s="126"/>
      <c r="AN12" s="126"/>
      <c r="AO12" s="126"/>
      <c r="AP12" s="127"/>
    </row>
    <row r="13" spans="1:83" ht="24.95" customHeight="1" x14ac:dyDescent="0.2">
      <c r="A13" s="256"/>
      <c r="B13" s="436"/>
      <c r="C13" s="437"/>
      <c r="D13" s="440">
        <v>7</v>
      </c>
      <c r="E13" s="442" t="s">
        <v>92</v>
      </c>
      <c r="F13" s="162" t="s">
        <v>25</v>
      </c>
      <c r="G13" s="227" t="s">
        <v>62</v>
      </c>
      <c r="H13" s="128"/>
      <c r="I13" s="125"/>
      <c r="J13" s="126"/>
      <c r="K13" s="126"/>
      <c r="L13" s="126"/>
      <c r="M13" s="126"/>
      <c r="N13" s="126"/>
      <c r="O13" s="126"/>
      <c r="P13" s="126"/>
      <c r="Q13" s="126"/>
      <c r="R13" s="126"/>
      <c r="S13" s="125"/>
      <c r="T13" s="125"/>
      <c r="U13" s="126"/>
      <c r="V13" s="126"/>
      <c r="W13" s="126"/>
      <c r="X13" s="125"/>
      <c r="Y13" s="125"/>
      <c r="Z13" s="126"/>
      <c r="AA13" s="126"/>
      <c r="AB13" s="125"/>
      <c r="AC13" s="125"/>
      <c r="AD13" s="126"/>
      <c r="AE13" s="126"/>
      <c r="AF13" s="126"/>
      <c r="AG13" s="126"/>
      <c r="AH13" s="126"/>
      <c r="AI13" s="125"/>
      <c r="AJ13" s="125"/>
      <c r="AK13" s="126"/>
      <c r="AL13" s="126"/>
      <c r="AM13" s="126"/>
      <c r="AN13" s="126"/>
      <c r="AO13" s="126"/>
      <c r="AP13" s="127"/>
    </row>
    <row r="14" spans="1:83" ht="24.95" customHeight="1" x14ac:dyDescent="0.2">
      <c r="A14" s="256"/>
      <c r="B14" s="436"/>
      <c r="C14" s="437"/>
      <c r="D14" s="440"/>
      <c r="E14" s="443"/>
      <c r="F14" s="162" t="s">
        <v>26</v>
      </c>
      <c r="G14" s="227" t="s">
        <v>62</v>
      </c>
      <c r="H14" s="128"/>
      <c r="I14" s="125"/>
      <c r="J14" s="126"/>
      <c r="K14" s="126"/>
      <c r="L14" s="126"/>
      <c r="M14" s="126"/>
      <c r="N14" s="126"/>
      <c r="O14" s="126"/>
      <c r="P14" s="126"/>
      <c r="Q14" s="126"/>
      <c r="R14" s="126"/>
      <c r="S14" s="125"/>
      <c r="T14" s="125"/>
      <c r="U14" s="126"/>
      <c r="V14" s="126"/>
      <c r="W14" s="126"/>
      <c r="X14" s="125"/>
      <c r="Y14" s="125"/>
      <c r="Z14" s="126"/>
      <c r="AA14" s="126"/>
      <c r="AB14" s="125"/>
      <c r="AC14" s="125"/>
      <c r="AD14" s="126"/>
      <c r="AE14" s="126"/>
      <c r="AF14" s="126"/>
      <c r="AG14" s="126"/>
      <c r="AH14" s="126"/>
      <c r="AI14" s="125"/>
      <c r="AJ14" s="125"/>
      <c r="AK14" s="126"/>
      <c r="AL14" s="126"/>
      <c r="AM14" s="126"/>
      <c r="AN14" s="126"/>
      <c r="AO14" s="126"/>
      <c r="AP14" s="127"/>
    </row>
    <row r="15" spans="1:83" ht="24.95" customHeight="1" x14ac:dyDescent="0.2">
      <c r="A15" s="256"/>
      <c r="B15" s="436"/>
      <c r="C15" s="437"/>
      <c r="D15" s="440"/>
      <c r="E15" s="443"/>
      <c r="F15" s="162" t="s">
        <v>53</v>
      </c>
      <c r="G15" s="227" t="s">
        <v>62</v>
      </c>
      <c r="H15" s="128"/>
      <c r="I15" s="125"/>
      <c r="J15" s="126"/>
      <c r="K15" s="126"/>
      <c r="L15" s="126"/>
      <c r="M15" s="126"/>
      <c r="N15" s="126"/>
      <c r="O15" s="126"/>
      <c r="P15" s="126"/>
      <c r="Q15" s="126"/>
      <c r="R15" s="126"/>
      <c r="S15" s="125"/>
      <c r="T15" s="125"/>
      <c r="U15" s="126"/>
      <c r="V15" s="126"/>
      <c r="W15" s="126"/>
      <c r="X15" s="125"/>
      <c r="Y15" s="125"/>
      <c r="Z15" s="126"/>
      <c r="AA15" s="126"/>
      <c r="AB15" s="125"/>
      <c r="AC15" s="125"/>
      <c r="AD15" s="126"/>
      <c r="AE15" s="126"/>
      <c r="AF15" s="126"/>
      <c r="AG15" s="126"/>
      <c r="AH15" s="126"/>
      <c r="AI15" s="125"/>
      <c r="AJ15" s="125"/>
      <c r="AK15" s="126"/>
      <c r="AL15" s="126"/>
      <c r="AM15" s="126"/>
      <c r="AN15" s="126"/>
      <c r="AO15" s="126"/>
      <c r="AP15" s="127"/>
    </row>
    <row r="16" spans="1:83" ht="24.95" customHeight="1" x14ac:dyDescent="0.2">
      <c r="A16" s="256"/>
      <c r="B16" s="436"/>
      <c r="C16" s="437"/>
      <c r="D16" s="440"/>
      <c r="E16" s="443"/>
      <c r="F16" s="162" t="s">
        <v>27</v>
      </c>
      <c r="G16" s="227" t="s">
        <v>62</v>
      </c>
      <c r="H16" s="128"/>
      <c r="I16" s="125"/>
      <c r="J16" s="126"/>
      <c r="K16" s="126"/>
      <c r="L16" s="126"/>
      <c r="M16" s="126"/>
      <c r="N16" s="126"/>
      <c r="O16" s="126"/>
      <c r="P16" s="126"/>
      <c r="Q16" s="126"/>
      <c r="R16" s="126"/>
      <c r="S16" s="125"/>
      <c r="T16" s="125"/>
      <c r="U16" s="126"/>
      <c r="V16" s="126"/>
      <c r="W16" s="126"/>
      <c r="X16" s="125"/>
      <c r="Y16" s="125"/>
      <c r="Z16" s="126"/>
      <c r="AA16" s="126"/>
      <c r="AB16" s="125"/>
      <c r="AC16" s="125"/>
      <c r="AD16" s="126"/>
      <c r="AE16" s="126"/>
      <c r="AF16" s="126"/>
      <c r="AG16" s="126"/>
      <c r="AH16" s="126"/>
      <c r="AI16" s="125"/>
      <c r="AJ16" s="125"/>
      <c r="AK16" s="126"/>
      <c r="AL16" s="126"/>
      <c r="AM16" s="126"/>
      <c r="AN16" s="126"/>
      <c r="AO16" s="126"/>
      <c r="AP16" s="127"/>
    </row>
    <row r="17" spans="1:83" ht="24.95" customHeight="1" thickBot="1" x14ac:dyDescent="0.25">
      <c r="A17" s="256"/>
      <c r="B17" s="438"/>
      <c r="C17" s="439"/>
      <c r="D17" s="441"/>
      <c r="E17" s="444"/>
      <c r="F17" s="163" t="s">
        <v>28</v>
      </c>
      <c r="G17" s="228" t="s">
        <v>62</v>
      </c>
      <c r="H17" s="129"/>
      <c r="I17" s="130"/>
      <c r="J17" s="131"/>
      <c r="K17" s="131"/>
      <c r="L17" s="131"/>
      <c r="M17" s="131"/>
      <c r="N17" s="131"/>
      <c r="O17" s="131"/>
      <c r="P17" s="131"/>
      <c r="Q17" s="131"/>
      <c r="R17" s="131"/>
      <c r="S17" s="130"/>
      <c r="T17" s="130"/>
      <c r="U17" s="131"/>
      <c r="V17" s="131"/>
      <c r="W17" s="131"/>
      <c r="X17" s="130"/>
      <c r="Y17" s="130"/>
      <c r="Z17" s="131"/>
      <c r="AA17" s="131"/>
      <c r="AB17" s="130"/>
      <c r="AC17" s="130"/>
      <c r="AD17" s="131"/>
      <c r="AE17" s="131"/>
      <c r="AF17" s="131"/>
      <c r="AG17" s="131"/>
      <c r="AH17" s="131"/>
      <c r="AI17" s="130"/>
      <c r="AJ17" s="130"/>
      <c r="AK17" s="131"/>
      <c r="AL17" s="131"/>
      <c r="AM17" s="131"/>
      <c r="AN17" s="131"/>
      <c r="AO17" s="131"/>
      <c r="AP17" s="132"/>
    </row>
    <row r="18" spans="1:83" ht="24.95" customHeight="1" x14ac:dyDescent="0.2">
      <c r="A18" s="256"/>
      <c r="B18" s="445" t="s">
        <v>63</v>
      </c>
      <c r="C18" s="446" t="s">
        <v>64</v>
      </c>
      <c r="D18" s="151">
        <v>1</v>
      </c>
      <c r="E18" s="140"/>
      <c r="F18" s="160" t="s">
        <v>121</v>
      </c>
      <c r="G18" s="155" t="s">
        <v>56</v>
      </c>
      <c r="H18" s="194"/>
      <c r="I18" s="195"/>
      <c r="J18" s="122"/>
      <c r="K18" s="122"/>
      <c r="L18" s="122"/>
      <c r="M18" s="122"/>
      <c r="N18" s="122"/>
      <c r="O18" s="122"/>
      <c r="P18" s="122"/>
      <c r="Q18" s="122"/>
      <c r="R18" s="122"/>
      <c r="S18" s="195"/>
      <c r="T18" s="195"/>
      <c r="U18" s="122"/>
      <c r="V18" s="122"/>
      <c r="W18" s="122"/>
      <c r="X18" s="195"/>
      <c r="Y18" s="195"/>
      <c r="Z18" s="122"/>
      <c r="AA18" s="122"/>
      <c r="AB18" s="195"/>
      <c r="AC18" s="195"/>
      <c r="AD18" s="122"/>
      <c r="AE18" s="122"/>
      <c r="AF18" s="122"/>
      <c r="AG18" s="122"/>
      <c r="AH18" s="122"/>
      <c r="AI18" s="195"/>
      <c r="AJ18" s="195"/>
      <c r="AK18" s="122"/>
      <c r="AL18" s="122"/>
      <c r="AM18" s="122"/>
      <c r="AN18" s="122"/>
      <c r="AO18" s="122"/>
      <c r="AP18" s="123"/>
    </row>
    <row r="19" spans="1:83" ht="24.95" customHeight="1" x14ac:dyDescent="0.2">
      <c r="A19" s="256"/>
      <c r="B19" s="447"/>
      <c r="C19" s="448"/>
      <c r="D19" s="153">
        <v>2</v>
      </c>
      <c r="F19" s="161" t="s">
        <v>65</v>
      </c>
      <c r="G19" s="156" t="s">
        <v>56</v>
      </c>
      <c r="H19" s="128"/>
      <c r="I19" s="125"/>
      <c r="J19" s="126"/>
      <c r="K19" s="126"/>
      <c r="L19" s="126"/>
      <c r="M19" s="126"/>
      <c r="N19" s="126"/>
      <c r="O19" s="126"/>
      <c r="P19" s="126"/>
      <c r="Q19" s="126"/>
      <c r="R19" s="126"/>
      <c r="S19" s="125"/>
      <c r="T19" s="125"/>
      <c r="U19" s="126"/>
      <c r="V19" s="126"/>
      <c r="W19" s="126"/>
      <c r="X19" s="125"/>
      <c r="Y19" s="125"/>
      <c r="Z19" s="126"/>
      <c r="AA19" s="126"/>
      <c r="AB19" s="125"/>
      <c r="AC19" s="125"/>
      <c r="AD19" s="126"/>
      <c r="AE19" s="126"/>
      <c r="AF19" s="126"/>
      <c r="AG19" s="126"/>
      <c r="AH19" s="126"/>
      <c r="AI19" s="125"/>
      <c r="AJ19" s="125"/>
      <c r="AK19" s="126"/>
      <c r="AL19" s="126"/>
      <c r="AM19" s="126"/>
      <c r="AN19" s="126"/>
      <c r="AO19" s="126"/>
      <c r="AP19" s="127"/>
    </row>
    <row r="20" spans="1:83" ht="24.95" customHeight="1" x14ac:dyDescent="0.2">
      <c r="A20" s="256"/>
      <c r="B20" s="447"/>
      <c r="C20" s="448"/>
      <c r="D20" s="153">
        <v>3</v>
      </c>
      <c r="F20" s="161" t="s">
        <v>66</v>
      </c>
      <c r="G20" s="156" t="s">
        <v>56</v>
      </c>
      <c r="H20" s="128"/>
      <c r="I20" s="125"/>
      <c r="J20" s="126"/>
      <c r="K20" s="126"/>
      <c r="L20" s="126"/>
      <c r="M20" s="126"/>
      <c r="N20" s="126"/>
      <c r="O20" s="126"/>
      <c r="P20" s="126"/>
      <c r="Q20" s="126"/>
      <c r="R20" s="126"/>
      <c r="S20" s="125"/>
      <c r="T20" s="125"/>
      <c r="U20" s="126"/>
      <c r="V20" s="126"/>
      <c r="W20" s="126"/>
      <c r="X20" s="125"/>
      <c r="Y20" s="125"/>
      <c r="Z20" s="126"/>
      <c r="AA20" s="126"/>
      <c r="AB20" s="125"/>
      <c r="AC20" s="125"/>
      <c r="AD20" s="126"/>
      <c r="AE20" s="126"/>
      <c r="AF20" s="126"/>
      <c r="AG20" s="126"/>
      <c r="AH20" s="126"/>
      <c r="AI20" s="125"/>
      <c r="AJ20" s="125"/>
      <c r="AK20" s="126"/>
      <c r="AL20" s="126"/>
      <c r="AM20" s="126"/>
      <c r="AN20" s="126"/>
      <c r="AO20" s="126"/>
      <c r="AP20" s="127"/>
    </row>
    <row r="21" spans="1:83" ht="24.95" customHeight="1" x14ac:dyDescent="0.2">
      <c r="A21" s="256"/>
      <c r="B21" s="447"/>
      <c r="C21" s="448"/>
      <c r="D21" s="153">
        <v>4</v>
      </c>
      <c r="F21" s="161" t="s">
        <v>67</v>
      </c>
      <c r="G21" s="156" t="s">
        <v>56</v>
      </c>
      <c r="H21" s="128"/>
      <c r="I21" s="125"/>
      <c r="J21" s="126"/>
      <c r="K21" s="126"/>
      <c r="L21" s="126"/>
      <c r="M21" s="126"/>
      <c r="N21" s="126"/>
      <c r="O21" s="126"/>
      <c r="P21" s="126"/>
      <c r="Q21" s="126"/>
      <c r="R21" s="126"/>
      <c r="S21" s="125"/>
      <c r="T21" s="125"/>
      <c r="U21" s="126"/>
      <c r="V21" s="126"/>
      <c r="W21" s="126"/>
      <c r="X21" s="125"/>
      <c r="Y21" s="125"/>
      <c r="Z21" s="126"/>
      <c r="AA21" s="126"/>
      <c r="AB21" s="125"/>
      <c r="AC21" s="125"/>
      <c r="AD21" s="126"/>
      <c r="AE21" s="126"/>
      <c r="AF21" s="126"/>
      <c r="AG21" s="126"/>
      <c r="AH21" s="126"/>
      <c r="AI21" s="125"/>
      <c r="AJ21" s="125"/>
      <c r="AK21" s="126"/>
      <c r="AL21" s="126"/>
      <c r="AM21" s="126"/>
      <c r="AN21" s="126"/>
      <c r="AO21" s="126"/>
      <c r="AP21" s="127"/>
    </row>
    <row r="22" spans="1:83" ht="24.95" customHeight="1" thickBot="1" x14ac:dyDescent="0.25">
      <c r="A22" s="256"/>
      <c r="B22" s="449"/>
      <c r="C22" s="450"/>
      <c r="D22" s="154">
        <v>5</v>
      </c>
      <c r="E22" s="103"/>
      <c r="F22" s="163" t="s">
        <v>68</v>
      </c>
      <c r="G22" s="159" t="s">
        <v>56</v>
      </c>
      <c r="H22" s="129"/>
      <c r="I22" s="130"/>
      <c r="J22" s="131"/>
      <c r="K22" s="131"/>
      <c r="L22" s="131"/>
      <c r="M22" s="131"/>
      <c r="N22" s="131"/>
      <c r="O22" s="131"/>
      <c r="P22" s="131"/>
      <c r="Q22" s="131"/>
      <c r="R22" s="131"/>
      <c r="S22" s="130"/>
      <c r="T22" s="130"/>
      <c r="U22" s="131"/>
      <c r="V22" s="131"/>
      <c r="W22" s="131"/>
      <c r="X22" s="130"/>
      <c r="Y22" s="130"/>
      <c r="Z22" s="131"/>
      <c r="AA22" s="131"/>
      <c r="AB22" s="130"/>
      <c r="AC22" s="130"/>
      <c r="AD22" s="131"/>
      <c r="AE22" s="131"/>
      <c r="AF22" s="131"/>
      <c r="AG22" s="131"/>
      <c r="AH22" s="131"/>
      <c r="AI22" s="130"/>
      <c r="AJ22" s="130"/>
      <c r="AK22" s="131"/>
      <c r="AL22" s="131"/>
      <c r="AM22" s="131"/>
      <c r="AN22" s="131"/>
      <c r="AO22" s="131"/>
      <c r="AP22" s="132"/>
    </row>
    <row r="23" spans="1:83" ht="24.95" customHeight="1" x14ac:dyDescent="0.2">
      <c r="A23" s="256"/>
      <c r="B23" s="434" t="s">
        <v>88</v>
      </c>
      <c r="C23" s="435" t="s">
        <v>23</v>
      </c>
      <c r="D23" s="151">
        <v>1</v>
      </c>
      <c r="E23" s="140"/>
      <c r="F23" s="160" t="s">
        <v>69</v>
      </c>
      <c r="G23" s="155" t="s">
        <v>56</v>
      </c>
      <c r="H23" s="194"/>
      <c r="I23" s="195"/>
      <c r="J23" s="122"/>
      <c r="K23" s="122"/>
      <c r="L23" s="122"/>
      <c r="M23" s="122"/>
      <c r="N23" s="122"/>
      <c r="O23" s="122"/>
      <c r="P23" s="122"/>
      <c r="Q23" s="122"/>
      <c r="R23" s="122"/>
      <c r="S23" s="195"/>
      <c r="T23" s="195"/>
      <c r="U23" s="122"/>
      <c r="V23" s="122"/>
      <c r="W23" s="122"/>
      <c r="X23" s="195"/>
      <c r="Y23" s="195"/>
      <c r="Z23" s="122"/>
      <c r="AA23" s="122"/>
      <c r="AB23" s="195"/>
      <c r="AC23" s="195"/>
      <c r="AD23" s="122"/>
      <c r="AE23" s="122"/>
      <c r="AF23" s="122"/>
      <c r="AG23" s="122"/>
      <c r="AH23" s="122"/>
      <c r="AI23" s="195"/>
      <c r="AJ23" s="195"/>
      <c r="AK23" s="122"/>
      <c r="AL23" s="122"/>
      <c r="AM23" s="122"/>
      <c r="AN23" s="122"/>
      <c r="AO23" s="122"/>
      <c r="AP23" s="123"/>
    </row>
    <row r="24" spans="1:83" ht="24.95" customHeight="1" x14ac:dyDescent="0.2">
      <c r="A24" s="256"/>
      <c r="B24" s="436"/>
      <c r="C24" s="437"/>
      <c r="D24" s="152">
        <v>2</v>
      </c>
      <c r="E24" s="102"/>
      <c r="F24" s="162" t="s">
        <v>70</v>
      </c>
      <c r="G24" s="156" t="s">
        <v>56</v>
      </c>
      <c r="H24" s="128"/>
      <c r="I24" s="125"/>
      <c r="J24" s="126"/>
      <c r="K24" s="126"/>
      <c r="L24" s="126"/>
      <c r="M24" s="126"/>
      <c r="N24" s="126"/>
      <c r="O24" s="126"/>
      <c r="P24" s="126"/>
      <c r="Q24" s="126"/>
      <c r="R24" s="126"/>
      <c r="S24" s="125"/>
      <c r="T24" s="125"/>
      <c r="U24" s="126"/>
      <c r="V24" s="126"/>
      <c r="W24" s="126"/>
      <c r="X24" s="125"/>
      <c r="Y24" s="125"/>
      <c r="Z24" s="126"/>
      <c r="AA24" s="126"/>
      <c r="AB24" s="125"/>
      <c r="AC24" s="125"/>
      <c r="AD24" s="126"/>
      <c r="AE24" s="126"/>
      <c r="AF24" s="126"/>
      <c r="AG24" s="126"/>
      <c r="AH24" s="126"/>
      <c r="AI24" s="125"/>
      <c r="AJ24" s="125"/>
      <c r="AK24" s="126"/>
      <c r="AL24" s="126"/>
      <c r="AM24" s="126"/>
      <c r="AN24" s="126"/>
      <c r="AO24" s="126"/>
      <c r="AP24" s="127"/>
    </row>
    <row r="25" spans="1:83" ht="24.95" customHeight="1" x14ac:dyDescent="0.2">
      <c r="A25" s="256"/>
      <c r="B25" s="436"/>
      <c r="C25" s="437"/>
      <c r="D25" s="153">
        <v>3</v>
      </c>
      <c r="F25" s="161" t="s">
        <v>71</v>
      </c>
      <c r="G25" s="156" t="s">
        <v>56</v>
      </c>
      <c r="H25" s="128"/>
      <c r="I25" s="125"/>
      <c r="J25" s="126"/>
      <c r="K25" s="126"/>
      <c r="L25" s="126"/>
      <c r="M25" s="126"/>
      <c r="N25" s="126"/>
      <c r="O25" s="126"/>
      <c r="P25" s="126"/>
      <c r="Q25" s="126"/>
      <c r="R25" s="126"/>
      <c r="S25" s="125"/>
      <c r="T25" s="125"/>
      <c r="U25" s="126"/>
      <c r="V25" s="126"/>
      <c r="W25" s="126"/>
      <c r="X25" s="125"/>
      <c r="Y25" s="125"/>
      <c r="Z25" s="126"/>
      <c r="AA25" s="126"/>
      <c r="AB25" s="125"/>
      <c r="AC25" s="125"/>
      <c r="AD25" s="126"/>
      <c r="AE25" s="126"/>
      <c r="AF25" s="126"/>
      <c r="AG25" s="126"/>
      <c r="AH25" s="126"/>
      <c r="AI25" s="125"/>
      <c r="AJ25" s="125"/>
      <c r="AK25" s="126"/>
      <c r="AL25" s="126"/>
      <c r="AM25" s="126"/>
      <c r="AN25" s="126"/>
      <c r="AO25" s="126"/>
      <c r="AP25" s="127"/>
    </row>
    <row r="26" spans="1:83" ht="24.95" customHeight="1" thickBot="1" x14ac:dyDescent="0.25">
      <c r="A26" s="256"/>
      <c r="B26" s="438"/>
      <c r="C26" s="439"/>
      <c r="D26" s="154">
        <v>4</v>
      </c>
      <c r="E26" s="103"/>
      <c r="F26" s="163" t="s">
        <v>72</v>
      </c>
      <c r="G26" s="159" t="s">
        <v>56</v>
      </c>
      <c r="H26" s="129"/>
      <c r="I26" s="130"/>
      <c r="J26" s="131"/>
      <c r="K26" s="131"/>
      <c r="L26" s="131"/>
      <c r="M26" s="131"/>
      <c r="N26" s="131"/>
      <c r="O26" s="131"/>
      <c r="P26" s="131"/>
      <c r="Q26" s="131"/>
      <c r="R26" s="131"/>
      <c r="S26" s="130"/>
      <c r="T26" s="130"/>
      <c r="U26" s="131"/>
      <c r="V26" s="131"/>
      <c r="W26" s="131"/>
      <c r="X26" s="130"/>
      <c r="Y26" s="130"/>
      <c r="Z26" s="131"/>
      <c r="AA26" s="131"/>
      <c r="AB26" s="130"/>
      <c r="AC26" s="130"/>
      <c r="AD26" s="131"/>
      <c r="AE26" s="131"/>
      <c r="AF26" s="131"/>
      <c r="AG26" s="131"/>
      <c r="AH26" s="131"/>
      <c r="AI26" s="130"/>
      <c r="AJ26" s="130"/>
      <c r="AK26" s="131"/>
      <c r="AL26" s="131"/>
      <c r="AM26" s="131"/>
      <c r="AN26" s="131"/>
      <c r="AO26" s="131"/>
      <c r="AP26" s="132"/>
    </row>
    <row r="27" spans="1:83" ht="12.75" customHeight="1" x14ac:dyDescent="0.2">
      <c r="A27" s="256"/>
      <c r="B27" s="196"/>
      <c r="C27" s="197"/>
      <c r="D27" s="198"/>
      <c r="E27" s="199"/>
      <c r="F27" s="200"/>
      <c r="G27" s="201"/>
      <c r="H27" s="202">
        <f t="shared" ref="H27:AP27" si="0">H5</f>
        <v>1</v>
      </c>
      <c r="I27" s="203">
        <f t="shared" si="0"/>
        <v>2</v>
      </c>
      <c r="J27" s="204">
        <f t="shared" si="0"/>
        <v>3</v>
      </c>
      <c r="K27" s="204">
        <f t="shared" si="0"/>
        <v>4</v>
      </c>
      <c r="L27" s="204">
        <f t="shared" si="0"/>
        <v>5</v>
      </c>
      <c r="M27" s="204">
        <f t="shared" si="0"/>
        <v>6</v>
      </c>
      <c r="N27" s="204">
        <f t="shared" si="0"/>
        <v>7</v>
      </c>
      <c r="O27" s="204">
        <f t="shared" si="0"/>
        <v>8</v>
      </c>
      <c r="P27" s="204">
        <f t="shared" si="0"/>
        <v>9</v>
      </c>
      <c r="Q27" s="204">
        <f t="shared" si="0"/>
        <v>10</v>
      </c>
      <c r="R27" s="204">
        <f t="shared" si="0"/>
        <v>11</v>
      </c>
      <c r="S27" s="203">
        <f t="shared" si="0"/>
        <v>12</v>
      </c>
      <c r="T27" s="203">
        <f t="shared" si="0"/>
        <v>13</v>
      </c>
      <c r="U27" s="204">
        <f t="shared" si="0"/>
        <v>14</v>
      </c>
      <c r="V27" s="204">
        <f t="shared" si="0"/>
        <v>15</v>
      </c>
      <c r="W27" s="204">
        <f t="shared" si="0"/>
        <v>16</v>
      </c>
      <c r="X27" s="203">
        <f t="shared" si="0"/>
        <v>17</v>
      </c>
      <c r="Y27" s="203">
        <f t="shared" si="0"/>
        <v>18</v>
      </c>
      <c r="Z27" s="204">
        <f t="shared" si="0"/>
        <v>19</v>
      </c>
      <c r="AA27" s="204">
        <f t="shared" si="0"/>
        <v>20</v>
      </c>
      <c r="AB27" s="203">
        <f t="shared" si="0"/>
        <v>21</v>
      </c>
      <c r="AC27" s="203">
        <f t="shared" si="0"/>
        <v>22</v>
      </c>
      <c r="AD27" s="204">
        <f t="shared" si="0"/>
        <v>23</v>
      </c>
      <c r="AE27" s="204">
        <f t="shared" si="0"/>
        <v>24</v>
      </c>
      <c r="AF27" s="204">
        <f t="shared" si="0"/>
        <v>25</v>
      </c>
      <c r="AG27" s="204">
        <f t="shared" si="0"/>
        <v>26</v>
      </c>
      <c r="AH27" s="204">
        <f t="shared" si="0"/>
        <v>27</v>
      </c>
      <c r="AI27" s="203">
        <f t="shared" si="0"/>
        <v>28</v>
      </c>
      <c r="AJ27" s="203">
        <f t="shared" si="0"/>
        <v>29</v>
      </c>
      <c r="AK27" s="204">
        <f t="shared" si="0"/>
        <v>30</v>
      </c>
      <c r="AL27" s="204">
        <f t="shared" si="0"/>
        <v>31</v>
      </c>
      <c r="AM27" s="204">
        <f t="shared" si="0"/>
        <v>32</v>
      </c>
      <c r="AN27" s="204">
        <f t="shared" si="0"/>
        <v>33</v>
      </c>
      <c r="AO27" s="204">
        <f t="shared" si="0"/>
        <v>34</v>
      </c>
      <c r="AP27" s="215">
        <f t="shared" si="0"/>
        <v>35</v>
      </c>
    </row>
    <row r="28" spans="1:83" s="193" customFormat="1" ht="105" customHeight="1" thickBot="1" x14ac:dyDescent="0.25">
      <c r="A28" s="261"/>
      <c r="B28" s="205"/>
      <c r="C28" s="206"/>
      <c r="D28" s="207"/>
      <c r="E28" s="208"/>
      <c r="F28" s="209"/>
      <c r="G28" s="210"/>
      <c r="H28" s="211">
        <f t="shared" ref="H28:AP28" si="1">H6</f>
        <v>0</v>
      </c>
      <c r="I28" s="212">
        <f t="shared" si="1"/>
        <v>0</v>
      </c>
      <c r="J28" s="213">
        <f t="shared" si="1"/>
        <v>0</v>
      </c>
      <c r="K28" s="213">
        <f t="shared" si="1"/>
        <v>0</v>
      </c>
      <c r="L28" s="213">
        <f t="shared" si="1"/>
        <v>0</v>
      </c>
      <c r="M28" s="213">
        <f t="shared" si="1"/>
        <v>0</v>
      </c>
      <c r="N28" s="213">
        <f t="shared" si="1"/>
        <v>0</v>
      </c>
      <c r="O28" s="213">
        <f t="shared" si="1"/>
        <v>0</v>
      </c>
      <c r="P28" s="213">
        <f t="shared" si="1"/>
        <v>0</v>
      </c>
      <c r="Q28" s="213">
        <f t="shared" si="1"/>
        <v>0</v>
      </c>
      <c r="R28" s="213">
        <f t="shared" si="1"/>
        <v>0</v>
      </c>
      <c r="S28" s="212">
        <f t="shared" si="1"/>
        <v>0</v>
      </c>
      <c r="T28" s="212">
        <f t="shared" si="1"/>
        <v>0</v>
      </c>
      <c r="U28" s="213">
        <f t="shared" si="1"/>
        <v>0</v>
      </c>
      <c r="V28" s="213">
        <f t="shared" si="1"/>
        <v>0</v>
      </c>
      <c r="W28" s="213">
        <f t="shared" si="1"/>
        <v>0</v>
      </c>
      <c r="X28" s="212">
        <f t="shared" si="1"/>
        <v>0</v>
      </c>
      <c r="Y28" s="212">
        <f t="shared" si="1"/>
        <v>0</v>
      </c>
      <c r="Z28" s="213">
        <f t="shared" si="1"/>
        <v>0</v>
      </c>
      <c r="AA28" s="213">
        <f t="shared" si="1"/>
        <v>0</v>
      </c>
      <c r="AB28" s="212">
        <f t="shared" si="1"/>
        <v>0</v>
      </c>
      <c r="AC28" s="212">
        <f t="shared" si="1"/>
        <v>0</v>
      </c>
      <c r="AD28" s="213">
        <f t="shared" si="1"/>
        <v>0</v>
      </c>
      <c r="AE28" s="213">
        <f t="shared" si="1"/>
        <v>0</v>
      </c>
      <c r="AF28" s="213">
        <f t="shared" si="1"/>
        <v>0</v>
      </c>
      <c r="AG28" s="213">
        <f t="shared" si="1"/>
        <v>0</v>
      </c>
      <c r="AH28" s="213">
        <f t="shared" si="1"/>
        <v>0</v>
      </c>
      <c r="AI28" s="212">
        <f t="shared" si="1"/>
        <v>0</v>
      </c>
      <c r="AJ28" s="212">
        <f t="shared" si="1"/>
        <v>0</v>
      </c>
      <c r="AK28" s="213">
        <f t="shared" si="1"/>
        <v>0</v>
      </c>
      <c r="AL28" s="213">
        <f t="shared" si="1"/>
        <v>0</v>
      </c>
      <c r="AM28" s="213">
        <f t="shared" si="1"/>
        <v>0</v>
      </c>
      <c r="AN28" s="213">
        <f t="shared" si="1"/>
        <v>0</v>
      </c>
      <c r="AO28" s="213">
        <f t="shared" si="1"/>
        <v>0</v>
      </c>
      <c r="AP28" s="214">
        <f t="shared" si="1"/>
        <v>0</v>
      </c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</row>
    <row r="29" spans="1:83" ht="24.95" customHeight="1" x14ac:dyDescent="0.2">
      <c r="A29" s="256"/>
      <c r="B29" s="445" t="s">
        <v>89</v>
      </c>
      <c r="C29" s="446"/>
      <c r="D29" s="140">
        <v>1</v>
      </c>
      <c r="E29" s="140"/>
      <c r="F29" s="160" t="s">
        <v>73</v>
      </c>
      <c r="G29" s="155" t="s">
        <v>56</v>
      </c>
      <c r="H29" s="194"/>
      <c r="I29" s="195"/>
      <c r="J29" s="122"/>
      <c r="K29" s="122"/>
      <c r="L29" s="122"/>
      <c r="M29" s="122"/>
      <c r="N29" s="122"/>
      <c r="O29" s="122"/>
      <c r="P29" s="122"/>
      <c r="Q29" s="122"/>
      <c r="R29" s="122"/>
      <c r="S29" s="195"/>
      <c r="T29" s="195"/>
      <c r="U29" s="122"/>
      <c r="V29" s="122"/>
      <c r="W29" s="122"/>
      <c r="X29" s="195"/>
      <c r="Y29" s="195"/>
      <c r="Z29" s="122"/>
      <c r="AA29" s="122"/>
      <c r="AB29" s="195"/>
      <c r="AC29" s="195"/>
      <c r="AD29" s="122"/>
      <c r="AE29" s="122"/>
      <c r="AF29" s="122"/>
      <c r="AG29" s="122"/>
      <c r="AH29" s="122"/>
      <c r="AI29" s="195"/>
      <c r="AJ29" s="195"/>
      <c r="AK29" s="122"/>
      <c r="AL29" s="122"/>
      <c r="AM29" s="122"/>
      <c r="AN29" s="122"/>
      <c r="AO29" s="122"/>
      <c r="AP29" s="123"/>
    </row>
    <row r="30" spans="1:83" ht="24.95" customHeight="1" x14ac:dyDescent="0.2">
      <c r="A30" s="256"/>
      <c r="B30" s="447"/>
      <c r="C30" s="448"/>
      <c r="D30" s="141">
        <v>2</v>
      </c>
      <c r="F30" s="161" t="s">
        <v>74</v>
      </c>
      <c r="G30" s="156" t="s">
        <v>56</v>
      </c>
      <c r="H30" s="128"/>
      <c r="I30" s="125"/>
      <c r="J30" s="126"/>
      <c r="K30" s="126"/>
      <c r="L30" s="126"/>
      <c r="M30" s="126"/>
      <c r="N30" s="126"/>
      <c r="O30" s="126"/>
      <c r="P30" s="126"/>
      <c r="Q30" s="126"/>
      <c r="R30" s="126"/>
      <c r="S30" s="125"/>
      <c r="T30" s="125"/>
      <c r="U30" s="126"/>
      <c r="V30" s="126"/>
      <c r="W30" s="126"/>
      <c r="X30" s="125"/>
      <c r="Y30" s="125"/>
      <c r="Z30" s="126"/>
      <c r="AA30" s="126"/>
      <c r="AB30" s="125"/>
      <c r="AC30" s="125"/>
      <c r="AD30" s="126"/>
      <c r="AE30" s="126"/>
      <c r="AF30" s="126"/>
      <c r="AG30" s="126"/>
      <c r="AH30" s="126"/>
      <c r="AI30" s="125"/>
      <c r="AJ30" s="125"/>
      <c r="AK30" s="126"/>
      <c r="AL30" s="126"/>
      <c r="AM30" s="126"/>
      <c r="AN30" s="126"/>
      <c r="AO30" s="126"/>
      <c r="AP30" s="127"/>
    </row>
    <row r="31" spans="1:83" ht="24.95" customHeight="1" x14ac:dyDescent="0.2">
      <c r="A31" s="256"/>
      <c r="B31" s="447"/>
      <c r="C31" s="448"/>
      <c r="D31" s="141">
        <v>3</v>
      </c>
      <c r="F31" s="161" t="s">
        <v>75</v>
      </c>
      <c r="G31" s="156" t="s">
        <v>56</v>
      </c>
      <c r="H31" s="128"/>
      <c r="I31" s="125"/>
      <c r="J31" s="126"/>
      <c r="K31" s="126"/>
      <c r="L31" s="126"/>
      <c r="M31" s="126"/>
      <c r="N31" s="126"/>
      <c r="O31" s="126"/>
      <c r="P31" s="126"/>
      <c r="Q31" s="126"/>
      <c r="R31" s="126"/>
      <c r="S31" s="125"/>
      <c r="T31" s="125"/>
      <c r="U31" s="126"/>
      <c r="V31" s="126"/>
      <c r="W31" s="126"/>
      <c r="X31" s="125"/>
      <c r="Y31" s="125"/>
      <c r="Z31" s="126"/>
      <c r="AA31" s="126"/>
      <c r="AB31" s="125"/>
      <c r="AC31" s="125"/>
      <c r="AD31" s="126"/>
      <c r="AE31" s="126"/>
      <c r="AF31" s="126"/>
      <c r="AG31" s="126"/>
      <c r="AH31" s="126"/>
      <c r="AI31" s="125"/>
      <c r="AJ31" s="125"/>
      <c r="AK31" s="126"/>
      <c r="AL31" s="126"/>
      <c r="AM31" s="126"/>
      <c r="AN31" s="126"/>
      <c r="AO31" s="126"/>
      <c r="AP31" s="127"/>
    </row>
    <row r="32" spans="1:83" ht="24.95" customHeight="1" x14ac:dyDescent="0.2">
      <c r="A32" s="256"/>
      <c r="B32" s="447"/>
      <c r="C32" s="448"/>
      <c r="D32" s="451">
        <v>4</v>
      </c>
      <c r="E32" s="442" t="s">
        <v>76</v>
      </c>
      <c r="F32" s="162" t="s">
        <v>29</v>
      </c>
      <c r="G32" s="157" t="s">
        <v>62</v>
      </c>
      <c r="H32" s="128"/>
      <c r="I32" s="125"/>
      <c r="J32" s="126"/>
      <c r="K32" s="126"/>
      <c r="L32" s="126"/>
      <c r="M32" s="126"/>
      <c r="N32" s="126"/>
      <c r="O32" s="126"/>
      <c r="P32" s="126"/>
      <c r="Q32" s="126"/>
      <c r="R32" s="126"/>
      <c r="S32" s="125"/>
      <c r="T32" s="125"/>
      <c r="U32" s="126"/>
      <c r="V32" s="126"/>
      <c r="W32" s="126"/>
      <c r="X32" s="125"/>
      <c r="Y32" s="125"/>
      <c r="Z32" s="126"/>
      <c r="AA32" s="126"/>
      <c r="AB32" s="125"/>
      <c r="AC32" s="125"/>
      <c r="AD32" s="126"/>
      <c r="AE32" s="126"/>
      <c r="AF32" s="126"/>
      <c r="AG32" s="126"/>
      <c r="AH32" s="126"/>
      <c r="AI32" s="125"/>
      <c r="AJ32" s="125"/>
      <c r="AK32" s="126"/>
      <c r="AL32" s="126"/>
      <c r="AM32" s="126"/>
      <c r="AN32" s="126"/>
      <c r="AO32" s="126"/>
      <c r="AP32" s="127"/>
    </row>
    <row r="33" spans="1:42" ht="24.95" customHeight="1" x14ac:dyDescent="0.2">
      <c r="A33" s="256"/>
      <c r="B33" s="447"/>
      <c r="C33" s="448"/>
      <c r="D33" s="452"/>
      <c r="E33" s="443"/>
      <c r="F33" s="162" t="s">
        <v>30</v>
      </c>
      <c r="G33" s="157" t="s">
        <v>62</v>
      </c>
      <c r="H33" s="128"/>
      <c r="I33" s="125"/>
      <c r="J33" s="126"/>
      <c r="K33" s="126"/>
      <c r="L33" s="126"/>
      <c r="M33" s="126"/>
      <c r="N33" s="126"/>
      <c r="O33" s="126"/>
      <c r="P33" s="126"/>
      <c r="Q33" s="126"/>
      <c r="R33" s="126"/>
      <c r="S33" s="125"/>
      <c r="T33" s="125"/>
      <c r="U33" s="126"/>
      <c r="V33" s="126"/>
      <c r="W33" s="126"/>
      <c r="X33" s="125"/>
      <c r="Y33" s="125"/>
      <c r="Z33" s="126"/>
      <c r="AA33" s="126"/>
      <c r="AB33" s="125"/>
      <c r="AC33" s="125"/>
      <c r="AD33" s="126"/>
      <c r="AE33" s="126"/>
      <c r="AF33" s="126"/>
      <c r="AG33" s="126"/>
      <c r="AH33" s="126"/>
      <c r="AI33" s="125"/>
      <c r="AJ33" s="125"/>
      <c r="AK33" s="126"/>
      <c r="AL33" s="126"/>
      <c r="AM33" s="126"/>
      <c r="AN33" s="126"/>
      <c r="AO33" s="126"/>
      <c r="AP33" s="127"/>
    </row>
    <row r="34" spans="1:42" ht="24.95" customHeight="1" x14ac:dyDescent="0.2">
      <c r="A34" s="256"/>
      <c r="B34" s="447"/>
      <c r="C34" s="448"/>
      <c r="D34" s="452"/>
      <c r="E34" s="443"/>
      <c r="F34" s="162" t="s">
        <v>31</v>
      </c>
      <c r="G34" s="157" t="s">
        <v>62</v>
      </c>
      <c r="H34" s="128"/>
      <c r="I34" s="125"/>
      <c r="J34" s="126"/>
      <c r="K34" s="126"/>
      <c r="L34" s="126"/>
      <c r="M34" s="126"/>
      <c r="N34" s="126"/>
      <c r="O34" s="126"/>
      <c r="P34" s="126"/>
      <c r="Q34" s="126"/>
      <c r="R34" s="126"/>
      <c r="S34" s="125"/>
      <c r="T34" s="125"/>
      <c r="U34" s="126"/>
      <c r="V34" s="126"/>
      <c r="W34" s="126"/>
      <c r="X34" s="125"/>
      <c r="Y34" s="125"/>
      <c r="Z34" s="126"/>
      <c r="AA34" s="126"/>
      <c r="AB34" s="125"/>
      <c r="AC34" s="125"/>
      <c r="AD34" s="126"/>
      <c r="AE34" s="126"/>
      <c r="AF34" s="126"/>
      <c r="AG34" s="126"/>
      <c r="AH34" s="126"/>
      <c r="AI34" s="125"/>
      <c r="AJ34" s="125"/>
      <c r="AK34" s="126"/>
      <c r="AL34" s="126"/>
      <c r="AM34" s="126"/>
      <c r="AN34" s="126"/>
      <c r="AO34" s="126"/>
      <c r="AP34" s="127"/>
    </row>
    <row r="35" spans="1:42" ht="24.95" customHeight="1" x14ac:dyDescent="0.2">
      <c r="A35" s="256"/>
      <c r="B35" s="447"/>
      <c r="C35" s="448"/>
      <c r="D35" s="452"/>
      <c r="E35" s="443"/>
      <c r="F35" s="162" t="s">
        <v>32</v>
      </c>
      <c r="G35" s="157" t="s">
        <v>62</v>
      </c>
      <c r="H35" s="128"/>
      <c r="I35" s="125"/>
      <c r="J35" s="126"/>
      <c r="K35" s="126"/>
      <c r="L35" s="126"/>
      <c r="M35" s="126"/>
      <c r="N35" s="126"/>
      <c r="O35" s="126"/>
      <c r="P35" s="126"/>
      <c r="Q35" s="126"/>
      <c r="R35" s="126"/>
      <c r="S35" s="125"/>
      <c r="T35" s="125"/>
      <c r="U35" s="126"/>
      <c r="V35" s="126"/>
      <c r="W35" s="126"/>
      <c r="X35" s="125"/>
      <c r="Y35" s="125"/>
      <c r="Z35" s="126"/>
      <c r="AA35" s="126"/>
      <c r="AB35" s="125"/>
      <c r="AC35" s="125"/>
      <c r="AD35" s="126"/>
      <c r="AE35" s="126"/>
      <c r="AF35" s="126"/>
      <c r="AG35" s="126"/>
      <c r="AH35" s="126"/>
      <c r="AI35" s="125"/>
      <c r="AJ35" s="125"/>
      <c r="AK35" s="126"/>
      <c r="AL35" s="126"/>
      <c r="AM35" s="126"/>
      <c r="AN35" s="126"/>
      <c r="AO35" s="126"/>
      <c r="AP35" s="127"/>
    </row>
    <row r="36" spans="1:42" ht="24.95" customHeight="1" thickBot="1" x14ac:dyDescent="0.25">
      <c r="A36" s="256"/>
      <c r="B36" s="449"/>
      <c r="C36" s="450"/>
      <c r="D36" s="453"/>
      <c r="E36" s="444"/>
      <c r="F36" s="163" t="s">
        <v>33</v>
      </c>
      <c r="G36" s="158" t="s">
        <v>62</v>
      </c>
      <c r="H36" s="129"/>
      <c r="I36" s="130"/>
      <c r="J36" s="131"/>
      <c r="K36" s="131"/>
      <c r="L36" s="131"/>
      <c r="M36" s="131"/>
      <c r="N36" s="131"/>
      <c r="O36" s="131"/>
      <c r="P36" s="131"/>
      <c r="Q36" s="131"/>
      <c r="R36" s="131"/>
      <c r="S36" s="130"/>
      <c r="T36" s="130"/>
      <c r="U36" s="131"/>
      <c r="V36" s="131"/>
      <c r="W36" s="131"/>
      <c r="X36" s="130"/>
      <c r="Y36" s="130"/>
      <c r="Z36" s="131"/>
      <c r="AA36" s="131"/>
      <c r="AB36" s="130"/>
      <c r="AC36" s="130"/>
      <c r="AD36" s="131"/>
      <c r="AE36" s="131"/>
      <c r="AF36" s="131"/>
      <c r="AG36" s="131"/>
      <c r="AH36" s="131"/>
      <c r="AI36" s="130"/>
      <c r="AJ36" s="130"/>
      <c r="AK36" s="131"/>
      <c r="AL36" s="131"/>
      <c r="AM36" s="131"/>
      <c r="AN36" s="131"/>
      <c r="AO36" s="131"/>
      <c r="AP36" s="132"/>
    </row>
    <row r="37" spans="1:42" ht="24.95" customHeight="1" x14ac:dyDescent="0.2">
      <c r="A37" s="256"/>
      <c r="B37" s="434" t="s">
        <v>90</v>
      </c>
      <c r="C37" s="435"/>
      <c r="D37" s="142">
        <v>1</v>
      </c>
      <c r="E37" s="142"/>
      <c r="F37" s="164" t="s">
        <v>120</v>
      </c>
      <c r="G37" s="155" t="s">
        <v>56</v>
      </c>
      <c r="H37" s="194"/>
      <c r="I37" s="195"/>
      <c r="J37" s="122"/>
      <c r="K37" s="122"/>
      <c r="L37" s="122"/>
      <c r="M37" s="122"/>
      <c r="N37" s="122"/>
      <c r="O37" s="122"/>
      <c r="P37" s="122"/>
      <c r="Q37" s="122"/>
      <c r="R37" s="122"/>
      <c r="S37" s="195"/>
      <c r="T37" s="195"/>
      <c r="U37" s="122"/>
      <c r="V37" s="122"/>
      <c r="W37" s="122"/>
      <c r="X37" s="195"/>
      <c r="Y37" s="195"/>
      <c r="Z37" s="122"/>
      <c r="AA37" s="122"/>
      <c r="AB37" s="195"/>
      <c r="AC37" s="195"/>
      <c r="AD37" s="122"/>
      <c r="AE37" s="122"/>
      <c r="AF37" s="122"/>
      <c r="AG37" s="122"/>
      <c r="AH37" s="122"/>
      <c r="AI37" s="195"/>
      <c r="AJ37" s="195"/>
      <c r="AK37" s="122"/>
      <c r="AL37" s="122"/>
      <c r="AM37" s="122"/>
      <c r="AN37" s="122"/>
      <c r="AO37" s="122"/>
      <c r="AP37" s="123"/>
    </row>
    <row r="38" spans="1:42" ht="24.95" customHeight="1" x14ac:dyDescent="0.2">
      <c r="A38" s="256"/>
      <c r="B38" s="436"/>
      <c r="C38" s="437"/>
      <c r="D38" s="102">
        <v>2</v>
      </c>
      <c r="E38" s="102"/>
      <c r="F38" s="162" t="s">
        <v>77</v>
      </c>
      <c r="G38" s="156" t="s">
        <v>56</v>
      </c>
      <c r="H38" s="128"/>
      <c r="I38" s="125"/>
      <c r="J38" s="126"/>
      <c r="K38" s="126"/>
      <c r="L38" s="126"/>
      <c r="M38" s="126"/>
      <c r="N38" s="126"/>
      <c r="O38" s="126"/>
      <c r="P38" s="126"/>
      <c r="Q38" s="126"/>
      <c r="R38" s="126"/>
      <c r="S38" s="125"/>
      <c r="T38" s="125"/>
      <c r="U38" s="126"/>
      <c r="V38" s="126"/>
      <c r="W38" s="126"/>
      <c r="X38" s="125"/>
      <c r="Y38" s="125"/>
      <c r="Z38" s="126"/>
      <c r="AA38" s="126"/>
      <c r="AB38" s="125"/>
      <c r="AC38" s="125"/>
      <c r="AD38" s="126"/>
      <c r="AE38" s="126"/>
      <c r="AF38" s="126"/>
      <c r="AG38" s="126"/>
      <c r="AH38" s="126"/>
      <c r="AI38" s="125"/>
      <c r="AJ38" s="125"/>
      <c r="AK38" s="126"/>
      <c r="AL38" s="126"/>
      <c r="AM38" s="126"/>
      <c r="AN38" s="126"/>
      <c r="AO38" s="126"/>
      <c r="AP38" s="127"/>
    </row>
    <row r="39" spans="1:42" ht="24.95" customHeight="1" x14ac:dyDescent="0.2">
      <c r="A39" s="256"/>
      <c r="B39" s="436"/>
      <c r="C39" s="437"/>
      <c r="D39" s="102">
        <v>3</v>
      </c>
      <c r="E39" s="102"/>
      <c r="F39" s="162" t="s">
        <v>78</v>
      </c>
      <c r="G39" s="156" t="s">
        <v>56</v>
      </c>
      <c r="H39" s="128"/>
      <c r="I39" s="125"/>
      <c r="J39" s="126"/>
      <c r="K39" s="126"/>
      <c r="L39" s="126"/>
      <c r="M39" s="126"/>
      <c r="N39" s="126"/>
      <c r="O39" s="126"/>
      <c r="P39" s="126"/>
      <c r="Q39" s="126"/>
      <c r="R39" s="126"/>
      <c r="S39" s="125"/>
      <c r="T39" s="125"/>
      <c r="U39" s="126"/>
      <c r="V39" s="126"/>
      <c r="W39" s="126"/>
      <c r="X39" s="125"/>
      <c r="Y39" s="125"/>
      <c r="Z39" s="126"/>
      <c r="AA39" s="126"/>
      <c r="AB39" s="125"/>
      <c r="AC39" s="125"/>
      <c r="AD39" s="126"/>
      <c r="AE39" s="126"/>
      <c r="AF39" s="126"/>
      <c r="AG39" s="126"/>
      <c r="AH39" s="126"/>
      <c r="AI39" s="125"/>
      <c r="AJ39" s="125"/>
      <c r="AK39" s="126"/>
      <c r="AL39" s="126"/>
      <c r="AM39" s="126"/>
      <c r="AN39" s="126"/>
      <c r="AO39" s="126"/>
      <c r="AP39" s="127"/>
    </row>
    <row r="40" spans="1:42" ht="24.95" customHeight="1" x14ac:dyDescent="0.2">
      <c r="A40" s="256"/>
      <c r="B40" s="436"/>
      <c r="C40" s="437"/>
      <c r="D40" s="102">
        <v>4</v>
      </c>
      <c r="E40" s="102"/>
      <c r="F40" s="162" t="s">
        <v>79</v>
      </c>
      <c r="G40" s="156" t="s">
        <v>56</v>
      </c>
      <c r="H40" s="128"/>
      <c r="I40" s="125"/>
      <c r="J40" s="126"/>
      <c r="K40" s="126"/>
      <c r="L40" s="126"/>
      <c r="M40" s="126"/>
      <c r="N40" s="126"/>
      <c r="O40" s="126"/>
      <c r="P40" s="126"/>
      <c r="Q40" s="126"/>
      <c r="R40" s="126"/>
      <c r="S40" s="125"/>
      <c r="T40" s="125"/>
      <c r="U40" s="126"/>
      <c r="V40" s="126"/>
      <c r="W40" s="126"/>
      <c r="X40" s="125"/>
      <c r="Y40" s="125"/>
      <c r="Z40" s="126"/>
      <c r="AA40" s="126"/>
      <c r="AB40" s="125"/>
      <c r="AC40" s="125"/>
      <c r="AD40" s="126"/>
      <c r="AE40" s="126"/>
      <c r="AF40" s="126"/>
      <c r="AG40" s="126"/>
      <c r="AH40" s="126"/>
      <c r="AI40" s="125"/>
      <c r="AJ40" s="125"/>
      <c r="AK40" s="126"/>
      <c r="AL40" s="126"/>
      <c r="AM40" s="126"/>
      <c r="AN40" s="126"/>
      <c r="AO40" s="126"/>
      <c r="AP40" s="127"/>
    </row>
    <row r="41" spans="1:42" ht="24.95" customHeight="1" x14ac:dyDescent="0.2">
      <c r="A41" s="256"/>
      <c r="B41" s="436"/>
      <c r="C41" s="437"/>
      <c r="D41" s="102">
        <v>5</v>
      </c>
      <c r="E41" s="102"/>
      <c r="F41" s="162" t="s">
        <v>80</v>
      </c>
      <c r="G41" s="156" t="s">
        <v>56</v>
      </c>
      <c r="H41" s="128"/>
      <c r="I41" s="125"/>
      <c r="J41" s="126"/>
      <c r="K41" s="126"/>
      <c r="L41" s="126"/>
      <c r="M41" s="126"/>
      <c r="N41" s="126"/>
      <c r="O41" s="126"/>
      <c r="P41" s="126"/>
      <c r="Q41" s="126"/>
      <c r="R41" s="126"/>
      <c r="S41" s="125"/>
      <c r="T41" s="125"/>
      <c r="U41" s="126"/>
      <c r="V41" s="126"/>
      <c r="W41" s="126"/>
      <c r="X41" s="125"/>
      <c r="Y41" s="125"/>
      <c r="Z41" s="126"/>
      <c r="AA41" s="126"/>
      <c r="AB41" s="125"/>
      <c r="AC41" s="125"/>
      <c r="AD41" s="126"/>
      <c r="AE41" s="126"/>
      <c r="AF41" s="126"/>
      <c r="AG41" s="126"/>
      <c r="AH41" s="126"/>
      <c r="AI41" s="125"/>
      <c r="AJ41" s="125"/>
      <c r="AK41" s="126"/>
      <c r="AL41" s="126"/>
      <c r="AM41" s="126"/>
      <c r="AN41" s="126"/>
      <c r="AO41" s="126"/>
      <c r="AP41" s="127"/>
    </row>
    <row r="42" spans="1:42" ht="24.95" customHeight="1" x14ac:dyDescent="0.2">
      <c r="A42" s="256"/>
      <c r="B42" s="436"/>
      <c r="C42" s="437"/>
      <c r="D42" s="102">
        <v>6</v>
      </c>
      <c r="E42" s="102"/>
      <c r="F42" s="162" t="s">
        <v>81</v>
      </c>
      <c r="G42" s="156" t="s">
        <v>56</v>
      </c>
      <c r="H42" s="128"/>
      <c r="I42" s="125"/>
      <c r="J42" s="126"/>
      <c r="K42" s="126"/>
      <c r="L42" s="126"/>
      <c r="M42" s="126"/>
      <c r="N42" s="126"/>
      <c r="O42" s="126"/>
      <c r="P42" s="126"/>
      <c r="Q42" s="126"/>
      <c r="R42" s="126"/>
      <c r="S42" s="125"/>
      <c r="T42" s="125"/>
      <c r="U42" s="126"/>
      <c r="V42" s="126"/>
      <c r="W42" s="126"/>
      <c r="X42" s="125"/>
      <c r="Y42" s="125"/>
      <c r="Z42" s="126"/>
      <c r="AA42" s="126"/>
      <c r="AB42" s="125"/>
      <c r="AC42" s="125"/>
      <c r="AD42" s="126"/>
      <c r="AE42" s="126"/>
      <c r="AF42" s="126"/>
      <c r="AG42" s="126"/>
      <c r="AH42" s="126"/>
      <c r="AI42" s="125"/>
      <c r="AJ42" s="125"/>
      <c r="AK42" s="126"/>
      <c r="AL42" s="126"/>
      <c r="AM42" s="126"/>
      <c r="AN42" s="126"/>
      <c r="AO42" s="126"/>
      <c r="AP42" s="127"/>
    </row>
    <row r="43" spans="1:42" ht="24.95" customHeight="1" thickBot="1" x14ac:dyDescent="0.25">
      <c r="A43" s="256"/>
      <c r="B43" s="438"/>
      <c r="C43" s="439"/>
      <c r="D43" s="103">
        <v>7</v>
      </c>
      <c r="E43" s="103"/>
      <c r="F43" s="163" t="s">
        <v>82</v>
      </c>
      <c r="G43" s="159" t="s">
        <v>56</v>
      </c>
      <c r="H43" s="129"/>
      <c r="I43" s="130"/>
      <c r="J43" s="131"/>
      <c r="K43" s="131"/>
      <c r="L43" s="131"/>
      <c r="M43" s="131"/>
      <c r="N43" s="131"/>
      <c r="O43" s="131"/>
      <c r="P43" s="131"/>
      <c r="Q43" s="131"/>
      <c r="R43" s="131"/>
      <c r="S43" s="130"/>
      <c r="T43" s="130"/>
      <c r="U43" s="131"/>
      <c r="V43" s="131"/>
      <c r="W43" s="131"/>
      <c r="X43" s="130"/>
      <c r="Y43" s="130"/>
      <c r="Z43" s="131"/>
      <c r="AA43" s="131"/>
      <c r="AB43" s="130"/>
      <c r="AC43" s="130"/>
      <c r="AD43" s="131"/>
      <c r="AE43" s="131"/>
      <c r="AF43" s="131"/>
      <c r="AG43" s="131"/>
      <c r="AH43" s="131"/>
      <c r="AI43" s="130"/>
      <c r="AJ43" s="130"/>
      <c r="AK43" s="131"/>
      <c r="AL43" s="131"/>
      <c r="AM43" s="131"/>
      <c r="AN43" s="131"/>
      <c r="AO43" s="131"/>
      <c r="AP43" s="132"/>
    </row>
    <row r="44" spans="1:42" x14ac:dyDescent="0.2">
      <c r="A44" s="284"/>
      <c r="B44" s="269"/>
      <c r="C44" s="143"/>
      <c r="D44" s="143"/>
      <c r="E44" s="143"/>
      <c r="F44" s="112"/>
      <c r="G44" s="117"/>
      <c r="H44" s="133"/>
      <c r="I44" s="133"/>
      <c r="J44" s="134"/>
      <c r="K44" s="134"/>
      <c r="L44" s="134"/>
      <c r="M44" s="134"/>
      <c r="N44" s="134"/>
      <c r="O44" s="134"/>
      <c r="P44" s="134"/>
      <c r="Q44" s="134"/>
      <c r="R44" s="134"/>
      <c r="S44" s="133"/>
      <c r="T44" s="133"/>
      <c r="U44" s="134"/>
      <c r="V44" s="134"/>
      <c r="W44" s="134"/>
      <c r="X44" s="133"/>
      <c r="Y44" s="133"/>
      <c r="Z44" s="134"/>
      <c r="AA44" s="134"/>
      <c r="AB44" s="133"/>
      <c r="AC44" s="133"/>
      <c r="AD44" s="134"/>
      <c r="AE44" s="134"/>
      <c r="AF44" s="134"/>
      <c r="AG44" s="134"/>
      <c r="AH44" s="134"/>
      <c r="AI44" s="133"/>
      <c r="AJ44" s="133"/>
      <c r="AK44" s="134"/>
      <c r="AL44" s="134"/>
      <c r="AM44" s="134"/>
      <c r="AN44" s="134"/>
      <c r="AO44" s="134"/>
      <c r="AP44" s="270"/>
    </row>
    <row r="45" spans="1:42" hidden="1" x14ac:dyDescent="0.2">
      <c r="A45" s="100"/>
      <c r="B45" s="271"/>
      <c r="F45" s="113" t="s">
        <v>83</v>
      </c>
      <c r="G45" s="113"/>
      <c r="H45" s="113">
        <f>COUNTIF(H7:H31,"j")</f>
        <v>0</v>
      </c>
      <c r="I45" s="113">
        <f t="shared" ref="I45:AP45" si="2">COUNTIF(I7:I31,"j")</f>
        <v>0</v>
      </c>
      <c r="J45" s="113">
        <f t="shared" si="2"/>
        <v>0</v>
      </c>
      <c r="K45" s="113">
        <f t="shared" si="2"/>
        <v>0</v>
      </c>
      <c r="L45" s="113">
        <f t="shared" si="2"/>
        <v>0</v>
      </c>
      <c r="M45" s="113">
        <f t="shared" si="2"/>
        <v>0</v>
      </c>
      <c r="N45" s="113">
        <f t="shared" si="2"/>
        <v>0</v>
      </c>
      <c r="O45" s="113">
        <f t="shared" si="2"/>
        <v>0</v>
      </c>
      <c r="P45" s="113">
        <f t="shared" si="2"/>
        <v>0</v>
      </c>
      <c r="Q45" s="113">
        <f t="shared" si="2"/>
        <v>0</v>
      </c>
      <c r="R45" s="113">
        <f t="shared" si="2"/>
        <v>0</v>
      </c>
      <c r="S45" s="113">
        <f t="shared" si="2"/>
        <v>0</v>
      </c>
      <c r="T45" s="113">
        <f t="shared" si="2"/>
        <v>0</v>
      </c>
      <c r="U45" s="113">
        <f t="shared" si="2"/>
        <v>0</v>
      </c>
      <c r="V45" s="113">
        <f t="shared" si="2"/>
        <v>0</v>
      </c>
      <c r="W45" s="113">
        <f t="shared" si="2"/>
        <v>0</v>
      </c>
      <c r="X45" s="113">
        <f t="shared" si="2"/>
        <v>0</v>
      </c>
      <c r="Y45" s="113">
        <f t="shared" si="2"/>
        <v>0</v>
      </c>
      <c r="Z45" s="113">
        <f t="shared" si="2"/>
        <v>0</v>
      </c>
      <c r="AA45" s="113">
        <f t="shared" si="2"/>
        <v>0</v>
      </c>
      <c r="AB45" s="113">
        <f t="shared" si="2"/>
        <v>0</v>
      </c>
      <c r="AC45" s="113">
        <f t="shared" si="2"/>
        <v>0</v>
      </c>
      <c r="AD45" s="113">
        <f t="shared" si="2"/>
        <v>0</v>
      </c>
      <c r="AE45" s="113">
        <f t="shared" si="2"/>
        <v>0</v>
      </c>
      <c r="AF45" s="113">
        <f t="shared" si="2"/>
        <v>0</v>
      </c>
      <c r="AG45" s="113">
        <f t="shared" si="2"/>
        <v>0</v>
      </c>
      <c r="AH45" s="113">
        <f t="shared" si="2"/>
        <v>0</v>
      </c>
      <c r="AI45" s="113">
        <f t="shared" si="2"/>
        <v>0</v>
      </c>
      <c r="AJ45" s="113">
        <f t="shared" si="2"/>
        <v>0</v>
      </c>
      <c r="AK45" s="113">
        <f t="shared" si="2"/>
        <v>0</v>
      </c>
      <c r="AL45" s="113">
        <f t="shared" si="2"/>
        <v>0</v>
      </c>
      <c r="AM45" s="113">
        <f t="shared" si="2"/>
        <v>0</v>
      </c>
      <c r="AN45" s="113">
        <f t="shared" si="2"/>
        <v>0</v>
      </c>
      <c r="AO45" s="113">
        <f t="shared" si="2"/>
        <v>0</v>
      </c>
      <c r="AP45" s="272">
        <f t="shared" si="2"/>
        <v>0</v>
      </c>
    </row>
    <row r="46" spans="1:42" hidden="1" x14ac:dyDescent="0.2">
      <c r="A46" s="100"/>
      <c r="B46" s="271"/>
      <c r="F46" s="113" t="s">
        <v>84</v>
      </c>
      <c r="G46" s="113"/>
      <c r="H46" s="113" t="b">
        <f>IF(H13="x",0,IF(H14="x",1,IF(H15="x",2,IF(H16="x",3,IF(H17="x",4)))))</f>
        <v>0</v>
      </c>
      <c r="I46" s="113" t="b">
        <f t="shared" ref="I46:AP46" si="3">IF(I13="x",0,IF(I14="x",1,IF(I15="x",2,IF(I16="x",3,IF(I17="x",4)))))</f>
        <v>0</v>
      </c>
      <c r="J46" s="113" t="b">
        <f t="shared" si="3"/>
        <v>0</v>
      </c>
      <c r="K46" s="113" t="b">
        <f t="shared" si="3"/>
        <v>0</v>
      </c>
      <c r="L46" s="113" t="b">
        <f t="shared" si="3"/>
        <v>0</v>
      </c>
      <c r="M46" s="113" t="b">
        <f t="shared" si="3"/>
        <v>0</v>
      </c>
      <c r="N46" s="113" t="b">
        <f t="shared" si="3"/>
        <v>0</v>
      </c>
      <c r="O46" s="113" t="b">
        <f t="shared" si="3"/>
        <v>0</v>
      </c>
      <c r="P46" s="113" t="b">
        <f t="shared" si="3"/>
        <v>0</v>
      </c>
      <c r="Q46" s="113" t="b">
        <f t="shared" si="3"/>
        <v>0</v>
      </c>
      <c r="R46" s="113" t="b">
        <f t="shared" si="3"/>
        <v>0</v>
      </c>
      <c r="S46" s="113" t="b">
        <f t="shared" si="3"/>
        <v>0</v>
      </c>
      <c r="T46" s="113" t="b">
        <f t="shared" si="3"/>
        <v>0</v>
      </c>
      <c r="U46" s="113" t="b">
        <f t="shared" si="3"/>
        <v>0</v>
      </c>
      <c r="V46" s="113" t="b">
        <f t="shared" si="3"/>
        <v>0</v>
      </c>
      <c r="W46" s="113" t="b">
        <f t="shared" si="3"/>
        <v>0</v>
      </c>
      <c r="X46" s="113" t="b">
        <f t="shared" si="3"/>
        <v>0</v>
      </c>
      <c r="Y46" s="113" t="b">
        <f t="shared" si="3"/>
        <v>0</v>
      </c>
      <c r="Z46" s="113" t="b">
        <f t="shared" si="3"/>
        <v>0</v>
      </c>
      <c r="AA46" s="113" t="b">
        <f t="shared" si="3"/>
        <v>0</v>
      </c>
      <c r="AB46" s="113" t="b">
        <f t="shared" si="3"/>
        <v>0</v>
      </c>
      <c r="AC46" s="113" t="b">
        <f t="shared" si="3"/>
        <v>0</v>
      </c>
      <c r="AD46" s="113" t="b">
        <f t="shared" si="3"/>
        <v>0</v>
      </c>
      <c r="AE46" s="113" t="b">
        <f t="shared" si="3"/>
        <v>0</v>
      </c>
      <c r="AF46" s="113" t="b">
        <f t="shared" si="3"/>
        <v>0</v>
      </c>
      <c r="AG46" s="113" t="b">
        <f t="shared" si="3"/>
        <v>0</v>
      </c>
      <c r="AH46" s="113" t="b">
        <f t="shared" si="3"/>
        <v>0</v>
      </c>
      <c r="AI46" s="113" t="b">
        <f t="shared" si="3"/>
        <v>0</v>
      </c>
      <c r="AJ46" s="113" t="b">
        <f t="shared" si="3"/>
        <v>0</v>
      </c>
      <c r="AK46" s="113" t="b">
        <f t="shared" si="3"/>
        <v>0</v>
      </c>
      <c r="AL46" s="113" t="b">
        <f t="shared" si="3"/>
        <v>0</v>
      </c>
      <c r="AM46" s="113" t="b">
        <f t="shared" si="3"/>
        <v>0</v>
      </c>
      <c r="AN46" s="113" t="b">
        <f t="shared" si="3"/>
        <v>0</v>
      </c>
      <c r="AO46" s="113" t="b">
        <f t="shared" si="3"/>
        <v>0</v>
      </c>
      <c r="AP46" s="272" t="b">
        <f t="shared" si="3"/>
        <v>0</v>
      </c>
    </row>
    <row r="47" spans="1:42" hidden="1" x14ac:dyDescent="0.2">
      <c r="A47" s="100"/>
      <c r="B47" s="271"/>
      <c r="F47" s="113" t="s">
        <v>91</v>
      </c>
      <c r="G47" s="118"/>
      <c r="H47" s="113" t="b">
        <f>IF(H32="x",1,IF(H33="x",2,IF(H34="x",3,IF(H35="x",4,IF(H36="x",5)))))</f>
        <v>0</v>
      </c>
      <c r="I47" s="113" t="b">
        <f t="shared" ref="I47:AP47" si="4">IF(I32="x",1,IF(I33="x",2,IF(I34="x",3,IF(I35="x",4,IF(I36="x",5)))))</f>
        <v>0</v>
      </c>
      <c r="J47" s="113" t="b">
        <f t="shared" si="4"/>
        <v>0</v>
      </c>
      <c r="K47" s="113" t="b">
        <f t="shared" si="4"/>
        <v>0</v>
      </c>
      <c r="L47" s="113" t="b">
        <f t="shared" si="4"/>
        <v>0</v>
      </c>
      <c r="M47" s="113" t="b">
        <f t="shared" si="4"/>
        <v>0</v>
      </c>
      <c r="N47" s="113" t="b">
        <f t="shared" si="4"/>
        <v>0</v>
      </c>
      <c r="O47" s="113" t="b">
        <f t="shared" si="4"/>
        <v>0</v>
      </c>
      <c r="P47" s="113" t="b">
        <f t="shared" si="4"/>
        <v>0</v>
      </c>
      <c r="Q47" s="113" t="b">
        <f t="shared" si="4"/>
        <v>0</v>
      </c>
      <c r="R47" s="113" t="b">
        <f t="shared" si="4"/>
        <v>0</v>
      </c>
      <c r="S47" s="113" t="b">
        <f t="shared" si="4"/>
        <v>0</v>
      </c>
      <c r="T47" s="113" t="b">
        <f t="shared" si="4"/>
        <v>0</v>
      </c>
      <c r="U47" s="113" t="b">
        <f t="shared" si="4"/>
        <v>0</v>
      </c>
      <c r="V47" s="113" t="b">
        <f t="shared" si="4"/>
        <v>0</v>
      </c>
      <c r="W47" s="113" t="b">
        <f t="shared" si="4"/>
        <v>0</v>
      </c>
      <c r="X47" s="113" t="b">
        <f t="shared" si="4"/>
        <v>0</v>
      </c>
      <c r="Y47" s="113" t="b">
        <f t="shared" si="4"/>
        <v>0</v>
      </c>
      <c r="Z47" s="113" t="b">
        <f t="shared" si="4"/>
        <v>0</v>
      </c>
      <c r="AA47" s="113" t="b">
        <f t="shared" si="4"/>
        <v>0</v>
      </c>
      <c r="AB47" s="113" t="b">
        <f t="shared" si="4"/>
        <v>0</v>
      </c>
      <c r="AC47" s="113" t="b">
        <f t="shared" si="4"/>
        <v>0</v>
      </c>
      <c r="AD47" s="113" t="b">
        <f t="shared" si="4"/>
        <v>0</v>
      </c>
      <c r="AE47" s="113" t="b">
        <f t="shared" si="4"/>
        <v>0</v>
      </c>
      <c r="AF47" s="113" t="b">
        <f t="shared" si="4"/>
        <v>0</v>
      </c>
      <c r="AG47" s="113" t="b">
        <f t="shared" si="4"/>
        <v>0</v>
      </c>
      <c r="AH47" s="113" t="b">
        <f t="shared" si="4"/>
        <v>0</v>
      </c>
      <c r="AI47" s="113" t="b">
        <f t="shared" si="4"/>
        <v>0</v>
      </c>
      <c r="AJ47" s="113" t="b">
        <f t="shared" si="4"/>
        <v>0</v>
      </c>
      <c r="AK47" s="113" t="b">
        <f t="shared" si="4"/>
        <v>0</v>
      </c>
      <c r="AL47" s="113" t="b">
        <f t="shared" si="4"/>
        <v>0</v>
      </c>
      <c r="AM47" s="113" t="b">
        <f t="shared" si="4"/>
        <v>0</v>
      </c>
      <c r="AN47" s="113" t="b">
        <f t="shared" si="4"/>
        <v>0</v>
      </c>
      <c r="AO47" s="113" t="b">
        <f t="shared" si="4"/>
        <v>0</v>
      </c>
      <c r="AP47" s="272" t="b">
        <f t="shared" si="4"/>
        <v>0</v>
      </c>
    </row>
    <row r="48" spans="1:42" hidden="1" x14ac:dyDescent="0.2">
      <c r="A48" s="293"/>
      <c r="B48" s="273"/>
      <c r="C48" s="148"/>
      <c r="D48" s="148"/>
      <c r="E48" s="148"/>
      <c r="F48" s="149" t="s">
        <v>85</v>
      </c>
      <c r="H48" s="113">
        <f>COUNTIF(H37:H43,"n")</f>
        <v>0</v>
      </c>
      <c r="I48" s="113">
        <f t="shared" ref="I48:AP48" si="5">COUNTIF(I37:I43,"n")</f>
        <v>0</v>
      </c>
      <c r="J48" s="113">
        <f t="shared" si="5"/>
        <v>0</v>
      </c>
      <c r="K48" s="113">
        <f t="shared" si="5"/>
        <v>0</v>
      </c>
      <c r="L48" s="113">
        <f t="shared" si="5"/>
        <v>0</v>
      </c>
      <c r="M48" s="113">
        <f t="shared" si="5"/>
        <v>0</v>
      </c>
      <c r="N48" s="113">
        <f t="shared" si="5"/>
        <v>0</v>
      </c>
      <c r="O48" s="113">
        <f t="shared" si="5"/>
        <v>0</v>
      </c>
      <c r="P48" s="113">
        <f t="shared" si="5"/>
        <v>0</v>
      </c>
      <c r="Q48" s="113">
        <f t="shared" si="5"/>
        <v>0</v>
      </c>
      <c r="R48" s="113">
        <f t="shared" si="5"/>
        <v>0</v>
      </c>
      <c r="S48" s="113">
        <f t="shared" si="5"/>
        <v>0</v>
      </c>
      <c r="T48" s="113">
        <f t="shared" si="5"/>
        <v>0</v>
      </c>
      <c r="U48" s="113">
        <f t="shared" si="5"/>
        <v>0</v>
      </c>
      <c r="V48" s="113">
        <f t="shared" si="5"/>
        <v>0</v>
      </c>
      <c r="W48" s="113">
        <f t="shared" si="5"/>
        <v>0</v>
      </c>
      <c r="X48" s="113">
        <f t="shared" si="5"/>
        <v>0</v>
      </c>
      <c r="Y48" s="113">
        <f t="shared" si="5"/>
        <v>0</v>
      </c>
      <c r="Z48" s="113">
        <f t="shared" si="5"/>
        <v>0</v>
      </c>
      <c r="AA48" s="113">
        <f t="shared" si="5"/>
        <v>0</v>
      </c>
      <c r="AB48" s="113">
        <f t="shared" si="5"/>
        <v>0</v>
      </c>
      <c r="AC48" s="113">
        <f t="shared" si="5"/>
        <v>0</v>
      </c>
      <c r="AD48" s="113">
        <f t="shared" si="5"/>
        <v>0</v>
      </c>
      <c r="AE48" s="113">
        <f t="shared" si="5"/>
        <v>0</v>
      </c>
      <c r="AF48" s="113">
        <f t="shared" si="5"/>
        <v>0</v>
      </c>
      <c r="AG48" s="113">
        <f t="shared" si="5"/>
        <v>0</v>
      </c>
      <c r="AH48" s="113">
        <f t="shared" si="5"/>
        <v>0</v>
      </c>
      <c r="AI48" s="113">
        <f t="shared" si="5"/>
        <v>0</v>
      </c>
      <c r="AJ48" s="113">
        <f t="shared" si="5"/>
        <v>0</v>
      </c>
      <c r="AK48" s="113">
        <f t="shared" si="5"/>
        <v>0</v>
      </c>
      <c r="AL48" s="113">
        <f t="shared" si="5"/>
        <v>0</v>
      </c>
      <c r="AM48" s="113">
        <f t="shared" si="5"/>
        <v>0</v>
      </c>
      <c r="AN48" s="113">
        <f t="shared" si="5"/>
        <v>0</v>
      </c>
      <c r="AO48" s="113">
        <f t="shared" si="5"/>
        <v>0</v>
      </c>
      <c r="AP48" s="272">
        <f t="shared" si="5"/>
        <v>0</v>
      </c>
    </row>
    <row r="49" spans="1:83" hidden="1" x14ac:dyDescent="0.2">
      <c r="A49" s="256"/>
      <c r="B49" s="274"/>
      <c r="C49" s="150"/>
      <c r="D49" s="150"/>
      <c r="E49" s="150"/>
      <c r="F49" s="167" t="s">
        <v>98</v>
      </c>
      <c r="G49" s="166"/>
      <c r="H49" s="113">
        <f>COUNTIF(H7:H12,"j")</f>
        <v>0</v>
      </c>
      <c r="I49" s="113">
        <f t="shared" ref="I49:AP49" si="6">COUNTIF(I7:I12,"j")</f>
        <v>0</v>
      </c>
      <c r="J49" s="113">
        <f t="shared" si="6"/>
        <v>0</v>
      </c>
      <c r="K49" s="113">
        <f t="shared" si="6"/>
        <v>0</v>
      </c>
      <c r="L49" s="113">
        <f t="shared" si="6"/>
        <v>0</v>
      </c>
      <c r="M49" s="113">
        <f t="shared" si="6"/>
        <v>0</v>
      </c>
      <c r="N49" s="113">
        <f t="shared" si="6"/>
        <v>0</v>
      </c>
      <c r="O49" s="113">
        <f t="shared" si="6"/>
        <v>0</v>
      </c>
      <c r="P49" s="113">
        <f t="shared" si="6"/>
        <v>0</v>
      </c>
      <c r="Q49" s="113">
        <f t="shared" si="6"/>
        <v>0</v>
      </c>
      <c r="R49" s="113">
        <f t="shared" si="6"/>
        <v>0</v>
      </c>
      <c r="S49" s="113">
        <f t="shared" si="6"/>
        <v>0</v>
      </c>
      <c r="T49" s="113">
        <f t="shared" si="6"/>
        <v>0</v>
      </c>
      <c r="U49" s="113">
        <f t="shared" si="6"/>
        <v>0</v>
      </c>
      <c r="V49" s="113">
        <f t="shared" si="6"/>
        <v>0</v>
      </c>
      <c r="W49" s="113">
        <f t="shared" si="6"/>
        <v>0</v>
      </c>
      <c r="X49" s="113">
        <f t="shared" si="6"/>
        <v>0</v>
      </c>
      <c r="Y49" s="113">
        <f t="shared" si="6"/>
        <v>0</v>
      </c>
      <c r="Z49" s="113">
        <f t="shared" si="6"/>
        <v>0</v>
      </c>
      <c r="AA49" s="113">
        <f t="shared" si="6"/>
        <v>0</v>
      </c>
      <c r="AB49" s="113">
        <f t="shared" si="6"/>
        <v>0</v>
      </c>
      <c r="AC49" s="113">
        <f t="shared" si="6"/>
        <v>0</v>
      </c>
      <c r="AD49" s="113">
        <f t="shared" si="6"/>
        <v>0</v>
      </c>
      <c r="AE49" s="113">
        <f t="shared" si="6"/>
        <v>0</v>
      </c>
      <c r="AF49" s="113">
        <f t="shared" si="6"/>
        <v>0</v>
      </c>
      <c r="AG49" s="113">
        <f t="shared" si="6"/>
        <v>0</v>
      </c>
      <c r="AH49" s="113">
        <f t="shared" si="6"/>
        <v>0</v>
      </c>
      <c r="AI49" s="113">
        <f t="shared" si="6"/>
        <v>0</v>
      </c>
      <c r="AJ49" s="113">
        <f t="shared" si="6"/>
        <v>0</v>
      </c>
      <c r="AK49" s="113">
        <f t="shared" si="6"/>
        <v>0</v>
      </c>
      <c r="AL49" s="113">
        <f t="shared" si="6"/>
        <v>0</v>
      </c>
      <c r="AM49" s="113">
        <f t="shared" si="6"/>
        <v>0</v>
      </c>
      <c r="AN49" s="113">
        <f t="shared" si="6"/>
        <v>0</v>
      </c>
      <c r="AO49" s="113">
        <f t="shared" si="6"/>
        <v>0</v>
      </c>
      <c r="AP49" s="272">
        <f t="shared" si="6"/>
        <v>0</v>
      </c>
    </row>
    <row r="50" spans="1:83" hidden="1" x14ac:dyDescent="0.2">
      <c r="A50" s="256"/>
      <c r="B50" s="274"/>
      <c r="C50" s="150"/>
      <c r="D50" s="150"/>
      <c r="E50" s="150"/>
      <c r="F50" s="78" t="s">
        <v>99</v>
      </c>
      <c r="G50" s="166"/>
      <c r="H50" s="113">
        <f>SUM(H49+H46)</f>
        <v>0</v>
      </c>
      <c r="I50" s="113">
        <f t="shared" ref="I50:AP50" si="7">SUM(I49+I46)</f>
        <v>0</v>
      </c>
      <c r="J50" s="113">
        <f t="shared" si="7"/>
        <v>0</v>
      </c>
      <c r="K50" s="113">
        <f t="shared" si="7"/>
        <v>0</v>
      </c>
      <c r="L50" s="113">
        <f t="shared" si="7"/>
        <v>0</v>
      </c>
      <c r="M50" s="113">
        <f t="shared" si="7"/>
        <v>0</v>
      </c>
      <c r="N50" s="113">
        <f t="shared" si="7"/>
        <v>0</v>
      </c>
      <c r="O50" s="113">
        <f t="shared" si="7"/>
        <v>0</v>
      </c>
      <c r="P50" s="113">
        <f t="shared" si="7"/>
        <v>0</v>
      </c>
      <c r="Q50" s="113">
        <f t="shared" si="7"/>
        <v>0</v>
      </c>
      <c r="R50" s="113">
        <f t="shared" si="7"/>
        <v>0</v>
      </c>
      <c r="S50" s="113">
        <f t="shared" si="7"/>
        <v>0</v>
      </c>
      <c r="T50" s="113">
        <f t="shared" si="7"/>
        <v>0</v>
      </c>
      <c r="U50" s="113">
        <f t="shared" si="7"/>
        <v>0</v>
      </c>
      <c r="V50" s="113">
        <f t="shared" si="7"/>
        <v>0</v>
      </c>
      <c r="W50" s="113">
        <f t="shared" si="7"/>
        <v>0</v>
      </c>
      <c r="X50" s="113">
        <f t="shared" si="7"/>
        <v>0</v>
      </c>
      <c r="Y50" s="113">
        <f t="shared" si="7"/>
        <v>0</v>
      </c>
      <c r="Z50" s="113">
        <f t="shared" si="7"/>
        <v>0</v>
      </c>
      <c r="AA50" s="113">
        <f t="shared" si="7"/>
        <v>0</v>
      </c>
      <c r="AB50" s="113">
        <f t="shared" si="7"/>
        <v>0</v>
      </c>
      <c r="AC50" s="113">
        <f t="shared" si="7"/>
        <v>0</v>
      </c>
      <c r="AD50" s="113">
        <f t="shared" si="7"/>
        <v>0</v>
      </c>
      <c r="AE50" s="113">
        <f t="shared" si="7"/>
        <v>0</v>
      </c>
      <c r="AF50" s="113">
        <f t="shared" si="7"/>
        <v>0</v>
      </c>
      <c r="AG50" s="113">
        <f t="shared" si="7"/>
        <v>0</v>
      </c>
      <c r="AH50" s="113">
        <f t="shared" si="7"/>
        <v>0</v>
      </c>
      <c r="AI50" s="113">
        <f t="shared" si="7"/>
        <v>0</v>
      </c>
      <c r="AJ50" s="113">
        <f t="shared" si="7"/>
        <v>0</v>
      </c>
      <c r="AK50" s="113">
        <f t="shared" si="7"/>
        <v>0</v>
      </c>
      <c r="AL50" s="113">
        <f t="shared" si="7"/>
        <v>0</v>
      </c>
      <c r="AM50" s="113">
        <f t="shared" si="7"/>
        <v>0</v>
      </c>
      <c r="AN50" s="113">
        <f t="shared" si="7"/>
        <v>0</v>
      </c>
      <c r="AO50" s="113">
        <f t="shared" si="7"/>
        <v>0</v>
      </c>
      <c r="AP50" s="272">
        <f t="shared" si="7"/>
        <v>0</v>
      </c>
    </row>
    <row r="51" spans="1:83" x14ac:dyDescent="0.2">
      <c r="A51" s="100"/>
      <c r="B51" s="271"/>
      <c r="F51" s="190" t="s">
        <v>100</v>
      </c>
      <c r="G51" s="166"/>
      <c r="H51" s="118">
        <f>(H50/10)</f>
        <v>0</v>
      </c>
      <c r="I51" s="118">
        <f t="shared" ref="I51:AP51" si="8">(I50/10)</f>
        <v>0</v>
      </c>
      <c r="J51" s="118">
        <f t="shared" si="8"/>
        <v>0</v>
      </c>
      <c r="K51" s="118">
        <f t="shared" si="8"/>
        <v>0</v>
      </c>
      <c r="L51" s="118">
        <f t="shared" si="8"/>
        <v>0</v>
      </c>
      <c r="M51" s="118">
        <f t="shared" si="8"/>
        <v>0</v>
      </c>
      <c r="N51" s="118">
        <f t="shared" si="8"/>
        <v>0</v>
      </c>
      <c r="O51" s="118">
        <f t="shared" si="8"/>
        <v>0</v>
      </c>
      <c r="P51" s="118">
        <f t="shared" si="8"/>
        <v>0</v>
      </c>
      <c r="Q51" s="118">
        <f t="shared" si="8"/>
        <v>0</v>
      </c>
      <c r="R51" s="118">
        <f t="shared" si="8"/>
        <v>0</v>
      </c>
      <c r="S51" s="118">
        <f t="shared" si="8"/>
        <v>0</v>
      </c>
      <c r="T51" s="118">
        <f t="shared" si="8"/>
        <v>0</v>
      </c>
      <c r="U51" s="118">
        <f t="shared" si="8"/>
        <v>0</v>
      </c>
      <c r="V51" s="118">
        <f t="shared" si="8"/>
        <v>0</v>
      </c>
      <c r="W51" s="118">
        <f t="shared" si="8"/>
        <v>0</v>
      </c>
      <c r="X51" s="118">
        <f t="shared" si="8"/>
        <v>0</v>
      </c>
      <c r="Y51" s="118">
        <f t="shared" si="8"/>
        <v>0</v>
      </c>
      <c r="Z51" s="118">
        <f t="shared" si="8"/>
        <v>0</v>
      </c>
      <c r="AA51" s="118">
        <f t="shared" si="8"/>
        <v>0</v>
      </c>
      <c r="AB51" s="118">
        <f t="shared" si="8"/>
        <v>0</v>
      </c>
      <c r="AC51" s="118">
        <f t="shared" si="8"/>
        <v>0</v>
      </c>
      <c r="AD51" s="118">
        <f t="shared" si="8"/>
        <v>0</v>
      </c>
      <c r="AE51" s="118">
        <f t="shared" si="8"/>
        <v>0</v>
      </c>
      <c r="AF51" s="118">
        <f t="shared" si="8"/>
        <v>0</v>
      </c>
      <c r="AG51" s="118">
        <f t="shared" si="8"/>
        <v>0</v>
      </c>
      <c r="AH51" s="118">
        <f t="shared" si="8"/>
        <v>0</v>
      </c>
      <c r="AI51" s="118">
        <f t="shared" si="8"/>
        <v>0</v>
      </c>
      <c r="AJ51" s="118">
        <f t="shared" si="8"/>
        <v>0</v>
      </c>
      <c r="AK51" s="118">
        <f t="shared" si="8"/>
        <v>0</v>
      </c>
      <c r="AL51" s="118">
        <f t="shared" si="8"/>
        <v>0</v>
      </c>
      <c r="AM51" s="118">
        <f t="shared" si="8"/>
        <v>0</v>
      </c>
      <c r="AN51" s="118">
        <f t="shared" si="8"/>
        <v>0</v>
      </c>
      <c r="AO51" s="118">
        <f t="shared" si="8"/>
        <v>0</v>
      </c>
      <c r="AP51" s="275">
        <f t="shared" si="8"/>
        <v>0</v>
      </c>
    </row>
    <row r="52" spans="1:83" hidden="1" x14ac:dyDescent="0.2">
      <c r="A52" s="100"/>
      <c r="B52" s="271"/>
      <c r="F52" s="191" t="s">
        <v>101</v>
      </c>
      <c r="G52" s="166"/>
      <c r="H52" s="113">
        <f>COUNTIF(H18:H22,"j")</f>
        <v>0</v>
      </c>
      <c r="I52" s="113">
        <f t="shared" ref="I52:AP52" si="9">COUNTIF(I18:I22,"j")</f>
        <v>0</v>
      </c>
      <c r="J52" s="113">
        <f t="shared" si="9"/>
        <v>0</v>
      </c>
      <c r="K52" s="113">
        <f t="shared" si="9"/>
        <v>0</v>
      </c>
      <c r="L52" s="113">
        <f t="shared" si="9"/>
        <v>0</v>
      </c>
      <c r="M52" s="113">
        <f t="shared" si="9"/>
        <v>0</v>
      </c>
      <c r="N52" s="113">
        <f t="shared" si="9"/>
        <v>0</v>
      </c>
      <c r="O52" s="113">
        <f t="shared" si="9"/>
        <v>0</v>
      </c>
      <c r="P52" s="113">
        <f t="shared" si="9"/>
        <v>0</v>
      </c>
      <c r="Q52" s="113">
        <f t="shared" si="9"/>
        <v>0</v>
      </c>
      <c r="R52" s="113">
        <f t="shared" si="9"/>
        <v>0</v>
      </c>
      <c r="S52" s="113">
        <f t="shared" si="9"/>
        <v>0</v>
      </c>
      <c r="T52" s="113">
        <f t="shared" si="9"/>
        <v>0</v>
      </c>
      <c r="U52" s="113">
        <f t="shared" si="9"/>
        <v>0</v>
      </c>
      <c r="V52" s="113">
        <f t="shared" si="9"/>
        <v>0</v>
      </c>
      <c r="W52" s="113">
        <f t="shared" si="9"/>
        <v>0</v>
      </c>
      <c r="X52" s="113">
        <f t="shared" si="9"/>
        <v>0</v>
      </c>
      <c r="Y52" s="113">
        <f t="shared" si="9"/>
        <v>0</v>
      </c>
      <c r="Z52" s="113">
        <f t="shared" si="9"/>
        <v>0</v>
      </c>
      <c r="AA52" s="113">
        <f t="shared" si="9"/>
        <v>0</v>
      </c>
      <c r="AB52" s="113">
        <f t="shared" si="9"/>
        <v>0</v>
      </c>
      <c r="AC52" s="113">
        <f t="shared" si="9"/>
        <v>0</v>
      </c>
      <c r="AD52" s="113">
        <f t="shared" si="9"/>
        <v>0</v>
      </c>
      <c r="AE52" s="113">
        <f t="shared" si="9"/>
        <v>0</v>
      </c>
      <c r="AF52" s="113">
        <f t="shared" si="9"/>
        <v>0</v>
      </c>
      <c r="AG52" s="113">
        <f t="shared" si="9"/>
        <v>0</v>
      </c>
      <c r="AH52" s="113">
        <f t="shared" si="9"/>
        <v>0</v>
      </c>
      <c r="AI52" s="113">
        <f t="shared" si="9"/>
        <v>0</v>
      </c>
      <c r="AJ52" s="113">
        <f t="shared" si="9"/>
        <v>0</v>
      </c>
      <c r="AK52" s="113">
        <f t="shared" si="9"/>
        <v>0</v>
      </c>
      <c r="AL52" s="113">
        <f t="shared" si="9"/>
        <v>0</v>
      </c>
      <c r="AM52" s="113">
        <f t="shared" si="9"/>
        <v>0</v>
      </c>
      <c r="AN52" s="113">
        <f t="shared" si="9"/>
        <v>0</v>
      </c>
      <c r="AO52" s="113">
        <f t="shared" si="9"/>
        <v>0</v>
      </c>
      <c r="AP52" s="272">
        <f t="shared" si="9"/>
        <v>0</v>
      </c>
    </row>
    <row r="53" spans="1:83" x14ac:dyDescent="0.2">
      <c r="A53" s="100"/>
      <c r="B53" s="271"/>
      <c r="F53" s="192" t="s">
        <v>102</v>
      </c>
      <c r="G53" s="166"/>
      <c r="H53" s="118">
        <f>(H52/5)</f>
        <v>0</v>
      </c>
      <c r="I53" s="118">
        <f t="shared" ref="I53:AP53" si="10">(I52/5)</f>
        <v>0</v>
      </c>
      <c r="J53" s="118">
        <f t="shared" si="10"/>
        <v>0</v>
      </c>
      <c r="K53" s="118">
        <f t="shared" si="10"/>
        <v>0</v>
      </c>
      <c r="L53" s="118">
        <f t="shared" si="10"/>
        <v>0</v>
      </c>
      <c r="M53" s="118">
        <f t="shared" si="10"/>
        <v>0</v>
      </c>
      <c r="N53" s="118">
        <f t="shared" si="10"/>
        <v>0</v>
      </c>
      <c r="O53" s="118">
        <f t="shared" si="10"/>
        <v>0</v>
      </c>
      <c r="P53" s="118">
        <f t="shared" si="10"/>
        <v>0</v>
      </c>
      <c r="Q53" s="118">
        <f t="shared" si="10"/>
        <v>0</v>
      </c>
      <c r="R53" s="118">
        <f t="shared" si="10"/>
        <v>0</v>
      </c>
      <c r="S53" s="118">
        <f t="shared" si="10"/>
        <v>0</v>
      </c>
      <c r="T53" s="118">
        <f t="shared" si="10"/>
        <v>0</v>
      </c>
      <c r="U53" s="118">
        <f t="shared" si="10"/>
        <v>0</v>
      </c>
      <c r="V53" s="118">
        <f t="shared" si="10"/>
        <v>0</v>
      </c>
      <c r="W53" s="118">
        <f t="shared" si="10"/>
        <v>0</v>
      </c>
      <c r="X53" s="118">
        <f t="shared" si="10"/>
        <v>0</v>
      </c>
      <c r="Y53" s="118">
        <f t="shared" si="10"/>
        <v>0</v>
      </c>
      <c r="Z53" s="118">
        <f t="shared" si="10"/>
        <v>0</v>
      </c>
      <c r="AA53" s="118">
        <f t="shared" si="10"/>
        <v>0</v>
      </c>
      <c r="AB53" s="118">
        <f t="shared" si="10"/>
        <v>0</v>
      </c>
      <c r="AC53" s="118">
        <f t="shared" si="10"/>
        <v>0</v>
      </c>
      <c r="AD53" s="118">
        <f t="shared" si="10"/>
        <v>0</v>
      </c>
      <c r="AE53" s="118">
        <f t="shared" si="10"/>
        <v>0</v>
      </c>
      <c r="AF53" s="118">
        <f t="shared" si="10"/>
        <v>0</v>
      </c>
      <c r="AG53" s="118">
        <f t="shared" si="10"/>
        <v>0</v>
      </c>
      <c r="AH53" s="118">
        <f t="shared" si="10"/>
        <v>0</v>
      </c>
      <c r="AI53" s="118">
        <f t="shared" si="10"/>
        <v>0</v>
      </c>
      <c r="AJ53" s="118">
        <f t="shared" si="10"/>
        <v>0</v>
      </c>
      <c r="AK53" s="118">
        <f t="shared" si="10"/>
        <v>0</v>
      </c>
      <c r="AL53" s="118">
        <f t="shared" si="10"/>
        <v>0</v>
      </c>
      <c r="AM53" s="118">
        <f t="shared" si="10"/>
        <v>0</v>
      </c>
      <c r="AN53" s="118">
        <f t="shared" si="10"/>
        <v>0</v>
      </c>
      <c r="AO53" s="118">
        <f t="shared" si="10"/>
        <v>0</v>
      </c>
      <c r="AP53" s="275">
        <f t="shared" si="10"/>
        <v>0</v>
      </c>
    </row>
    <row r="54" spans="1:83" hidden="1" x14ac:dyDescent="0.2">
      <c r="A54" s="100"/>
      <c r="B54" s="271"/>
      <c r="F54" s="191" t="s">
        <v>104</v>
      </c>
      <c r="G54" s="166"/>
      <c r="H54" s="113">
        <f>COUNTIF(H23:H26,"j")</f>
        <v>0</v>
      </c>
      <c r="I54" s="113">
        <f t="shared" ref="I54:AP54" si="11">COUNTIF(I23:I26,"j")</f>
        <v>0</v>
      </c>
      <c r="J54" s="113">
        <f t="shared" si="11"/>
        <v>0</v>
      </c>
      <c r="K54" s="113">
        <f t="shared" si="11"/>
        <v>0</v>
      </c>
      <c r="L54" s="113">
        <f t="shared" si="11"/>
        <v>0</v>
      </c>
      <c r="M54" s="113">
        <f t="shared" si="11"/>
        <v>0</v>
      </c>
      <c r="N54" s="113">
        <f t="shared" si="11"/>
        <v>0</v>
      </c>
      <c r="O54" s="113">
        <f t="shared" si="11"/>
        <v>0</v>
      </c>
      <c r="P54" s="113">
        <f t="shared" si="11"/>
        <v>0</v>
      </c>
      <c r="Q54" s="113">
        <f t="shared" si="11"/>
        <v>0</v>
      </c>
      <c r="R54" s="113">
        <f t="shared" si="11"/>
        <v>0</v>
      </c>
      <c r="S54" s="113">
        <f t="shared" si="11"/>
        <v>0</v>
      </c>
      <c r="T54" s="113">
        <f t="shared" si="11"/>
        <v>0</v>
      </c>
      <c r="U54" s="113">
        <f t="shared" si="11"/>
        <v>0</v>
      </c>
      <c r="V54" s="113">
        <f t="shared" si="11"/>
        <v>0</v>
      </c>
      <c r="W54" s="113">
        <f t="shared" si="11"/>
        <v>0</v>
      </c>
      <c r="X54" s="113">
        <f t="shared" si="11"/>
        <v>0</v>
      </c>
      <c r="Y54" s="113">
        <f t="shared" si="11"/>
        <v>0</v>
      </c>
      <c r="Z54" s="113">
        <f t="shared" si="11"/>
        <v>0</v>
      </c>
      <c r="AA54" s="113">
        <f t="shared" si="11"/>
        <v>0</v>
      </c>
      <c r="AB54" s="113">
        <f t="shared" si="11"/>
        <v>0</v>
      </c>
      <c r="AC54" s="113">
        <f t="shared" si="11"/>
        <v>0</v>
      </c>
      <c r="AD54" s="113">
        <f t="shared" si="11"/>
        <v>0</v>
      </c>
      <c r="AE54" s="113">
        <f t="shared" si="11"/>
        <v>0</v>
      </c>
      <c r="AF54" s="113">
        <f t="shared" si="11"/>
        <v>0</v>
      </c>
      <c r="AG54" s="113">
        <f t="shared" si="11"/>
        <v>0</v>
      </c>
      <c r="AH54" s="113">
        <f t="shared" si="11"/>
        <v>0</v>
      </c>
      <c r="AI54" s="113">
        <f t="shared" si="11"/>
        <v>0</v>
      </c>
      <c r="AJ54" s="113">
        <f t="shared" si="11"/>
        <v>0</v>
      </c>
      <c r="AK54" s="113">
        <f t="shared" si="11"/>
        <v>0</v>
      </c>
      <c r="AL54" s="113">
        <f t="shared" si="11"/>
        <v>0</v>
      </c>
      <c r="AM54" s="113">
        <f t="shared" si="11"/>
        <v>0</v>
      </c>
      <c r="AN54" s="113">
        <f t="shared" si="11"/>
        <v>0</v>
      </c>
      <c r="AO54" s="113">
        <f t="shared" si="11"/>
        <v>0</v>
      </c>
      <c r="AP54" s="272">
        <f t="shared" si="11"/>
        <v>0</v>
      </c>
    </row>
    <row r="55" spans="1:83" x14ac:dyDescent="0.2">
      <c r="A55" s="100"/>
      <c r="B55" s="271"/>
      <c r="F55" s="190" t="s">
        <v>103</v>
      </c>
      <c r="G55" s="166"/>
      <c r="H55" s="118">
        <f>(H54/4)</f>
        <v>0</v>
      </c>
      <c r="I55" s="118">
        <f t="shared" ref="I55:AP55" si="12">(I54/4)</f>
        <v>0</v>
      </c>
      <c r="J55" s="118">
        <f t="shared" si="12"/>
        <v>0</v>
      </c>
      <c r="K55" s="118">
        <f t="shared" si="12"/>
        <v>0</v>
      </c>
      <c r="L55" s="118">
        <f t="shared" si="12"/>
        <v>0</v>
      </c>
      <c r="M55" s="118">
        <f t="shared" si="12"/>
        <v>0</v>
      </c>
      <c r="N55" s="118">
        <f t="shared" si="12"/>
        <v>0</v>
      </c>
      <c r="O55" s="118">
        <f t="shared" si="12"/>
        <v>0</v>
      </c>
      <c r="P55" s="118">
        <f t="shared" si="12"/>
        <v>0</v>
      </c>
      <c r="Q55" s="118">
        <f t="shared" si="12"/>
        <v>0</v>
      </c>
      <c r="R55" s="118">
        <f t="shared" si="12"/>
        <v>0</v>
      </c>
      <c r="S55" s="118">
        <f t="shared" si="12"/>
        <v>0</v>
      </c>
      <c r="T55" s="118">
        <f t="shared" si="12"/>
        <v>0</v>
      </c>
      <c r="U55" s="118">
        <f t="shared" si="12"/>
        <v>0</v>
      </c>
      <c r="V55" s="118">
        <f t="shared" si="12"/>
        <v>0</v>
      </c>
      <c r="W55" s="118">
        <f t="shared" si="12"/>
        <v>0</v>
      </c>
      <c r="X55" s="118">
        <f t="shared" si="12"/>
        <v>0</v>
      </c>
      <c r="Y55" s="118">
        <f t="shared" si="12"/>
        <v>0</v>
      </c>
      <c r="Z55" s="118">
        <f t="shared" si="12"/>
        <v>0</v>
      </c>
      <c r="AA55" s="118">
        <f t="shared" si="12"/>
        <v>0</v>
      </c>
      <c r="AB55" s="118">
        <f t="shared" si="12"/>
        <v>0</v>
      </c>
      <c r="AC55" s="118">
        <f t="shared" si="12"/>
        <v>0</v>
      </c>
      <c r="AD55" s="118">
        <f t="shared" si="12"/>
        <v>0</v>
      </c>
      <c r="AE55" s="118">
        <f t="shared" si="12"/>
        <v>0</v>
      </c>
      <c r="AF55" s="118">
        <f t="shared" si="12"/>
        <v>0</v>
      </c>
      <c r="AG55" s="118">
        <f t="shared" si="12"/>
        <v>0</v>
      </c>
      <c r="AH55" s="118">
        <f t="shared" si="12"/>
        <v>0</v>
      </c>
      <c r="AI55" s="118">
        <f t="shared" si="12"/>
        <v>0</v>
      </c>
      <c r="AJ55" s="118">
        <f t="shared" si="12"/>
        <v>0</v>
      </c>
      <c r="AK55" s="118">
        <f t="shared" si="12"/>
        <v>0</v>
      </c>
      <c r="AL55" s="118">
        <f t="shared" si="12"/>
        <v>0</v>
      </c>
      <c r="AM55" s="118">
        <f t="shared" si="12"/>
        <v>0</v>
      </c>
      <c r="AN55" s="118">
        <f t="shared" si="12"/>
        <v>0</v>
      </c>
      <c r="AO55" s="118">
        <f t="shared" si="12"/>
        <v>0</v>
      </c>
      <c r="AP55" s="275">
        <f t="shared" si="12"/>
        <v>0</v>
      </c>
    </row>
    <row r="56" spans="1:83" s="169" customFormat="1" hidden="1" x14ac:dyDescent="0.2">
      <c r="A56" s="294"/>
      <c r="B56" s="276"/>
      <c r="C56" s="189"/>
      <c r="D56" s="189"/>
      <c r="E56" s="189"/>
      <c r="F56" s="191" t="s">
        <v>105</v>
      </c>
      <c r="G56" s="168"/>
      <c r="H56" s="113">
        <f>COUNTIF(H29:H31,"j")</f>
        <v>0</v>
      </c>
      <c r="I56" s="113">
        <f t="shared" ref="I56:AP56" si="13">COUNTIF(I29:I31,"j")</f>
        <v>0</v>
      </c>
      <c r="J56" s="113">
        <f t="shared" si="13"/>
        <v>0</v>
      </c>
      <c r="K56" s="113">
        <f t="shared" si="13"/>
        <v>0</v>
      </c>
      <c r="L56" s="113">
        <f t="shared" si="13"/>
        <v>0</v>
      </c>
      <c r="M56" s="113">
        <f t="shared" si="13"/>
        <v>0</v>
      </c>
      <c r="N56" s="113">
        <f t="shared" si="13"/>
        <v>0</v>
      </c>
      <c r="O56" s="113">
        <f t="shared" si="13"/>
        <v>0</v>
      </c>
      <c r="P56" s="113">
        <f t="shared" si="13"/>
        <v>0</v>
      </c>
      <c r="Q56" s="113">
        <f t="shared" si="13"/>
        <v>0</v>
      </c>
      <c r="R56" s="113">
        <f t="shared" si="13"/>
        <v>0</v>
      </c>
      <c r="S56" s="113">
        <f t="shared" si="13"/>
        <v>0</v>
      </c>
      <c r="T56" s="113">
        <f t="shared" si="13"/>
        <v>0</v>
      </c>
      <c r="U56" s="113">
        <f t="shared" si="13"/>
        <v>0</v>
      </c>
      <c r="V56" s="113">
        <f t="shared" si="13"/>
        <v>0</v>
      </c>
      <c r="W56" s="113">
        <f t="shared" si="13"/>
        <v>0</v>
      </c>
      <c r="X56" s="113">
        <f t="shared" si="13"/>
        <v>0</v>
      </c>
      <c r="Y56" s="113">
        <f t="shared" si="13"/>
        <v>0</v>
      </c>
      <c r="Z56" s="113">
        <f t="shared" si="13"/>
        <v>0</v>
      </c>
      <c r="AA56" s="113">
        <f t="shared" si="13"/>
        <v>0</v>
      </c>
      <c r="AB56" s="113">
        <f t="shared" si="13"/>
        <v>0</v>
      </c>
      <c r="AC56" s="113">
        <f t="shared" si="13"/>
        <v>0</v>
      </c>
      <c r="AD56" s="113">
        <f t="shared" si="13"/>
        <v>0</v>
      </c>
      <c r="AE56" s="113">
        <f t="shared" si="13"/>
        <v>0</v>
      </c>
      <c r="AF56" s="113">
        <f t="shared" si="13"/>
        <v>0</v>
      </c>
      <c r="AG56" s="113">
        <f t="shared" si="13"/>
        <v>0</v>
      </c>
      <c r="AH56" s="113">
        <f t="shared" si="13"/>
        <v>0</v>
      </c>
      <c r="AI56" s="113">
        <f t="shared" si="13"/>
        <v>0</v>
      </c>
      <c r="AJ56" s="113">
        <f t="shared" si="13"/>
        <v>0</v>
      </c>
      <c r="AK56" s="113">
        <f t="shared" si="13"/>
        <v>0</v>
      </c>
      <c r="AL56" s="113">
        <f t="shared" si="13"/>
        <v>0</v>
      </c>
      <c r="AM56" s="113">
        <f t="shared" si="13"/>
        <v>0</v>
      </c>
      <c r="AN56" s="113">
        <f t="shared" si="13"/>
        <v>0</v>
      </c>
      <c r="AO56" s="113">
        <f t="shared" si="13"/>
        <v>0</v>
      </c>
      <c r="AP56" s="272">
        <f t="shared" si="13"/>
        <v>0</v>
      </c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</row>
    <row r="57" spans="1:83" s="169" customFormat="1" hidden="1" x14ac:dyDescent="0.2">
      <c r="A57" s="294"/>
      <c r="B57" s="276"/>
      <c r="C57" s="189"/>
      <c r="D57" s="189"/>
      <c r="E57" s="189"/>
      <c r="F57" s="191" t="s">
        <v>106</v>
      </c>
      <c r="G57" s="168"/>
      <c r="H57" s="113">
        <f>SUM(H56+H47)</f>
        <v>0</v>
      </c>
      <c r="I57" s="113">
        <f t="shared" ref="I57:AP57" si="14">SUM(I56+I47)</f>
        <v>0</v>
      </c>
      <c r="J57" s="113">
        <f t="shared" si="14"/>
        <v>0</v>
      </c>
      <c r="K57" s="113">
        <f t="shared" si="14"/>
        <v>0</v>
      </c>
      <c r="L57" s="113">
        <f t="shared" si="14"/>
        <v>0</v>
      </c>
      <c r="M57" s="113">
        <f t="shared" si="14"/>
        <v>0</v>
      </c>
      <c r="N57" s="113">
        <f t="shared" si="14"/>
        <v>0</v>
      </c>
      <c r="O57" s="113">
        <f t="shared" si="14"/>
        <v>0</v>
      </c>
      <c r="P57" s="113">
        <f t="shared" si="14"/>
        <v>0</v>
      </c>
      <c r="Q57" s="113">
        <f t="shared" si="14"/>
        <v>0</v>
      </c>
      <c r="R57" s="113">
        <f t="shared" si="14"/>
        <v>0</v>
      </c>
      <c r="S57" s="113">
        <f t="shared" si="14"/>
        <v>0</v>
      </c>
      <c r="T57" s="113">
        <f t="shared" si="14"/>
        <v>0</v>
      </c>
      <c r="U57" s="113">
        <f t="shared" si="14"/>
        <v>0</v>
      </c>
      <c r="V57" s="113">
        <f t="shared" si="14"/>
        <v>0</v>
      </c>
      <c r="W57" s="113">
        <f t="shared" si="14"/>
        <v>0</v>
      </c>
      <c r="X57" s="113">
        <f t="shared" si="14"/>
        <v>0</v>
      </c>
      <c r="Y57" s="113">
        <f t="shared" si="14"/>
        <v>0</v>
      </c>
      <c r="Z57" s="113">
        <f t="shared" si="14"/>
        <v>0</v>
      </c>
      <c r="AA57" s="113">
        <f t="shared" si="14"/>
        <v>0</v>
      </c>
      <c r="AB57" s="113">
        <f t="shared" si="14"/>
        <v>0</v>
      </c>
      <c r="AC57" s="113">
        <f t="shared" si="14"/>
        <v>0</v>
      </c>
      <c r="AD57" s="113">
        <f t="shared" si="14"/>
        <v>0</v>
      </c>
      <c r="AE57" s="113">
        <f t="shared" si="14"/>
        <v>0</v>
      </c>
      <c r="AF57" s="113">
        <f t="shared" si="14"/>
        <v>0</v>
      </c>
      <c r="AG57" s="113">
        <f t="shared" si="14"/>
        <v>0</v>
      </c>
      <c r="AH57" s="113">
        <f t="shared" si="14"/>
        <v>0</v>
      </c>
      <c r="AI57" s="113">
        <f t="shared" si="14"/>
        <v>0</v>
      </c>
      <c r="AJ57" s="113">
        <f t="shared" si="14"/>
        <v>0</v>
      </c>
      <c r="AK57" s="113">
        <f t="shared" si="14"/>
        <v>0</v>
      </c>
      <c r="AL57" s="113">
        <f t="shared" si="14"/>
        <v>0</v>
      </c>
      <c r="AM57" s="113">
        <f t="shared" si="14"/>
        <v>0</v>
      </c>
      <c r="AN57" s="113">
        <f t="shared" si="14"/>
        <v>0</v>
      </c>
      <c r="AO57" s="113">
        <f t="shared" si="14"/>
        <v>0</v>
      </c>
      <c r="AP57" s="272">
        <f t="shared" si="14"/>
        <v>0</v>
      </c>
      <c r="AQ57" s="262"/>
      <c r="AR57" s="262"/>
      <c r="AS57" s="262"/>
      <c r="AT57" s="262"/>
      <c r="AU57" s="262"/>
      <c r="AV57" s="262"/>
      <c r="AW57" s="262"/>
      <c r="AX57" s="262"/>
      <c r="AY57" s="262"/>
      <c r="AZ57" s="262"/>
      <c r="BA57" s="262"/>
      <c r="BB57" s="262"/>
      <c r="BC57" s="262"/>
      <c r="BD57" s="262"/>
      <c r="BE57" s="262"/>
      <c r="BF57" s="262"/>
      <c r="BG57" s="262"/>
      <c r="BH57" s="262"/>
      <c r="BI57" s="262"/>
      <c r="BJ57" s="262"/>
      <c r="BK57" s="262"/>
      <c r="BL57" s="262"/>
      <c r="BM57" s="262"/>
      <c r="BN57" s="262"/>
      <c r="BO57" s="262"/>
      <c r="BP57" s="262"/>
      <c r="BQ57" s="262"/>
      <c r="BR57" s="262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2"/>
      <c r="CD57" s="262"/>
      <c r="CE57" s="262"/>
    </row>
    <row r="58" spans="1:83" x14ac:dyDescent="0.2">
      <c r="A58" s="100"/>
      <c r="B58" s="271"/>
      <c r="F58" s="192" t="s">
        <v>107</v>
      </c>
      <c r="G58" s="166"/>
      <c r="H58" s="118">
        <f>(H57/8)</f>
        <v>0</v>
      </c>
      <c r="I58" s="118">
        <f t="shared" ref="I58:AP58" si="15">(I57/8)</f>
        <v>0</v>
      </c>
      <c r="J58" s="118">
        <f t="shared" si="15"/>
        <v>0</v>
      </c>
      <c r="K58" s="118">
        <f t="shared" si="15"/>
        <v>0</v>
      </c>
      <c r="L58" s="118">
        <f t="shared" si="15"/>
        <v>0</v>
      </c>
      <c r="M58" s="118">
        <f t="shared" si="15"/>
        <v>0</v>
      </c>
      <c r="N58" s="118">
        <f t="shared" si="15"/>
        <v>0</v>
      </c>
      <c r="O58" s="118">
        <f t="shared" si="15"/>
        <v>0</v>
      </c>
      <c r="P58" s="118">
        <f t="shared" si="15"/>
        <v>0</v>
      </c>
      <c r="Q58" s="118">
        <f t="shared" si="15"/>
        <v>0</v>
      </c>
      <c r="R58" s="118">
        <f t="shared" si="15"/>
        <v>0</v>
      </c>
      <c r="S58" s="118">
        <f t="shared" si="15"/>
        <v>0</v>
      </c>
      <c r="T58" s="118">
        <f t="shared" si="15"/>
        <v>0</v>
      </c>
      <c r="U58" s="118">
        <f t="shared" si="15"/>
        <v>0</v>
      </c>
      <c r="V58" s="118">
        <f t="shared" si="15"/>
        <v>0</v>
      </c>
      <c r="W58" s="118">
        <f t="shared" si="15"/>
        <v>0</v>
      </c>
      <c r="X58" s="118">
        <f t="shared" si="15"/>
        <v>0</v>
      </c>
      <c r="Y58" s="118">
        <f t="shared" si="15"/>
        <v>0</v>
      </c>
      <c r="Z58" s="118">
        <f t="shared" si="15"/>
        <v>0</v>
      </c>
      <c r="AA58" s="118">
        <f t="shared" si="15"/>
        <v>0</v>
      </c>
      <c r="AB58" s="118">
        <f t="shared" si="15"/>
        <v>0</v>
      </c>
      <c r="AC58" s="118">
        <f t="shared" si="15"/>
        <v>0</v>
      </c>
      <c r="AD58" s="118">
        <f t="shared" si="15"/>
        <v>0</v>
      </c>
      <c r="AE58" s="118">
        <f t="shared" si="15"/>
        <v>0</v>
      </c>
      <c r="AF58" s="118">
        <f t="shared" si="15"/>
        <v>0</v>
      </c>
      <c r="AG58" s="118">
        <f t="shared" si="15"/>
        <v>0</v>
      </c>
      <c r="AH58" s="118">
        <f t="shared" si="15"/>
        <v>0</v>
      </c>
      <c r="AI58" s="118">
        <f t="shared" si="15"/>
        <v>0</v>
      </c>
      <c r="AJ58" s="118">
        <f t="shared" si="15"/>
        <v>0</v>
      </c>
      <c r="AK58" s="118">
        <f t="shared" si="15"/>
        <v>0</v>
      </c>
      <c r="AL58" s="118">
        <f t="shared" si="15"/>
        <v>0</v>
      </c>
      <c r="AM58" s="118">
        <f t="shared" si="15"/>
        <v>0</v>
      </c>
      <c r="AN58" s="118">
        <f t="shared" si="15"/>
        <v>0</v>
      </c>
      <c r="AO58" s="118">
        <f t="shared" si="15"/>
        <v>0</v>
      </c>
      <c r="AP58" s="275">
        <f t="shared" si="15"/>
        <v>0</v>
      </c>
    </row>
    <row r="59" spans="1:83" hidden="1" x14ac:dyDescent="0.2">
      <c r="A59" s="100"/>
      <c r="B59" s="271"/>
      <c r="F59" s="191" t="s">
        <v>85</v>
      </c>
      <c r="G59" s="166"/>
      <c r="H59" s="113">
        <f>COUNTIF(H37:H43,"j")</f>
        <v>0</v>
      </c>
      <c r="I59" s="113">
        <f t="shared" ref="I59:AP59" si="16">COUNTIF(I37:I43,"j")</f>
        <v>0</v>
      </c>
      <c r="J59" s="113">
        <f t="shared" si="16"/>
        <v>0</v>
      </c>
      <c r="K59" s="113">
        <f t="shared" si="16"/>
        <v>0</v>
      </c>
      <c r="L59" s="113">
        <f t="shared" si="16"/>
        <v>0</v>
      </c>
      <c r="M59" s="113">
        <f t="shared" si="16"/>
        <v>0</v>
      </c>
      <c r="N59" s="113">
        <f t="shared" si="16"/>
        <v>0</v>
      </c>
      <c r="O59" s="113">
        <f t="shared" si="16"/>
        <v>0</v>
      </c>
      <c r="P59" s="113">
        <f t="shared" si="16"/>
        <v>0</v>
      </c>
      <c r="Q59" s="113">
        <f t="shared" si="16"/>
        <v>0</v>
      </c>
      <c r="R59" s="113">
        <f t="shared" si="16"/>
        <v>0</v>
      </c>
      <c r="S59" s="113">
        <f t="shared" si="16"/>
        <v>0</v>
      </c>
      <c r="T59" s="113">
        <f t="shared" si="16"/>
        <v>0</v>
      </c>
      <c r="U59" s="113">
        <f t="shared" si="16"/>
        <v>0</v>
      </c>
      <c r="V59" s="113">
        <f t="shared" si="16"/>
        <v>0</v>
      </c>
      <c r="W59" s="113">
        <f t="shared" si="16"/>
        <v>0</v>
      </c>
      <c r="X59" s="113">
        <f t="shared" si="16"/>
        <v>0</v>
      </c>
      <c r="Y59" s="113">
        <f t="shared" si="16"/>
        <v>0</v>
      </c>
      <c r="Z59" s="113">
        <f t="shared" si="16"/>
        <v>0</v>
      </c>
      <c r="AA59" s="113">
        <f t="shared" si="16"/>
        <v>0</v>
      </c>
      <c r="AB59" s="113">
        <f t="shared" si="16"/>
        <v>0</v>
      </c>
      <c r="AC59" s="113">
        <f t="shared" si="16"/>
        <v>0</v>
      </c>
      <c r="AD59" s="113">
        <f t="shared" si="16"/>
        <v>0</v>
      </c>
      <c r="AE59" s="113">
        <f t="shared" si="16"/>
        <v>0</v>
      </c>
      <c r="AF59" s="113">
        <f t="shared" si="16"/>
        <v>0</v>
      </c>
      <c r="AG59" s="113">
        <f t="shared" si="16"/>
        <v>0</v>
      </c>
      <c r="AH59" s="113">
        <f t="shared" si="16"/>
        <v>0</v>
      </c>
      <c r="AI59" s="113">
        <f t="shared" si="16"/>
        <v>0</v>
      </c>
      <c r="AJ59" s="113">
        <f t="shared" si="16"/>
        <v>0</v>
      </c>
      <c r="AK59" s="113">
        <f t="shared" si="16"/>
        <v>0</v>
      </c>
      <c r="AL59" s="113">
        <f t="shared" si="16"/>
        <v>0</v>
      </c>
      <c r="AM59" s="113">
        <f t="shared" si="16"/>
        <v>0</v>
      </c>
      <c r="AN59" s="113">
        <f t="shared" si="16"/>
        <v>0</v>
      </c>
      <c r="AO59" s="113">
        <f t="shared" si="16"/>
        <v>0</v>
      </c>
      <c r="AP59" s="272">
        <f t="shared" si="16"/>
        <v>0</v>
      </c>
    </row>
    <row r="60" spans="1:83" x14ac:dyDescent="0.2">
      <c r="A60" s="100"/>
      <c r="B60" s="271"/>
      <c r="F60" s="190" t="s">
        <v>108</v>
      </c>
      <c r="G60" s="166"/>
      <c r="H60" s="118">
        <f>(H59/7)</f>
        <v>0</v>
      </c>
      <c r="I60" s="118">
        <f t="shared" ref="I60:AP60" si="17">(I59/7)</f>
        <v>0</v>
      </c>
      <c r="J60" s="118">
        <f t="shared" si="17"/>
        <v>0</v>
      </c>
      <c r="K60" s="118">
        <f t="shared" si="17"/>
        <v>0</v>
      </c>
      <c r="L60" s="118">
        <f t="shared" si="17"/>
        <v>0</v>
      </c>
      <c r="M60" s="118">
        <f t="shared" si="17"/>
        <v>0</v>
      </c>
      <c r="N60" s="118">
        <f t="shared" si="17"/>
        <v>0</v>
      </c>
      <c r="O60" s="118">
        <f t="shared" si="17"/>
        <v>0</v>
      </c>
      <c r="P60" s="118">
        <f t="shared" si="17"/>
        <v>0</v>
      </c>
      <c r="Q60" s="118">
        <f t="shared" si="17"/>
        <v>0</v>
      </c>
      <c r="R60" s="118">
        <f t="shared" si="17"/>
        <v>0</v>
      </c>
      <c r="S60" s="118">
        <f t="shared" si="17"/>
        <v>0</v>
      </c>
      <c r="T60" s="118">
        <f t="shared" si="17"/>
        <v>0</v>
      </c>
      <c r="U60" s="118">
        <f t="shared" si="17"/>
        <v>0</v>
      </c>
      <c r="V60" s="118">
        <f t="shared" si="17"/>
        <v>0</v>
      </c>
      <c r="W60" s="118">
        <f t="shared" si="17"/>
        <v>0</v>
      </c>
      <c r="X60" s="118">
        <f t="shared" si="17"/>
        <v>0</v>
      </c>
      <c r="Y60" s="118">
        <f t="shared" si="17"/>
        <v>0</v>
      </c>
      <c r="Z60" s="118">
        <f t="shared" si="17"/>
        <v>0</v>
      </c>
      <c r="AA60" s="118">
        <f t="shared" si="17"/>
        <v>0</v>
      </c>
      <c r="AB60" s="118">
        <f t="shared" si="17"/>
        <v>0</v>
      </c>
      <c r="AC60" s="118">
        <f t="shared" si="17"/>
        <v>0</v>
      </c>
      <c r="AD60" s="118">
        <f t="shared" si="17"/>
        <v>0</v>
      </c>
      <c r="AE60" s="118">
        <f t="shared" si="17"/>
        <v>0</v>
      </c>
      <c r="AF60" s="118">
        <f t="shared" si="17"/>
        <v>0</v>
      </c>
      <c r="AG60" s="118">
        <f t="shared" si="17"/>
        <v>0</v>
      </c>
      <c r="AH60" s="118">
        <f t="shared" si="17"/>
        <v>0</v>
      </c>
      <c r="AI60" s="118">
        <f t="shared" si="17"/>
        <v>0</v>
      </c>
      <c r="AJ60" s="118">
        <f t="shared" si="17"/>
        <v>0</v>
      </c>
      <c r="AK60" s="118">
        <f t="shared" si="17"/>
        <v>0</v>
      </c>
      <c r="AL60" s="118">
        <f t="shared" si="17"/>
        <v>0</v>
      </c>
      <c r="AM60" s="118">
        <f t="shared" si="17"/>
        <v>0</v>
      </c>
      <c r="AN60" s="118">
        <f t="shared" si="17"/>
        <v>0</v>
      </c>
      <c r="AO60" s="118">
        <f t="shared" si="17"/>
        <v>0</v>
      </c>
      <c r="AP60" s="275">
        <f t="shared" si="17"/>
        <v>0</v>
      </c>
    </row>
    <row r="61" spans="1:83" x14ac:dyDescent="0.2">
      <c r="A61" s="100"/>
      <c r="B61" s="277"/>
      <c r="C61" s="170"/>
      <c r="D61" s="170"/>
      <c r="E61" s="170"/>
      <c r="F61" s="171" t="s">
        <v>86</v>
      </c>
      <c r="G61" s="147"/>
      <c r="H61" s="114">
        <f>SUM(H45:H48)</f>
        <v>0</v>
      </c>
      <c r="I61" s="114">
        <f t="shared" ref="I61:AP61" si="18">SUM(I45:I48)</f>
        <v>0</v>
      </c>
      <c r="J61" s="114">
        <f t="shared" si="18"/>
        <v>0</v>
      </c>
      <c r="K61" s="114">
        <f t="shared" si="18"/>
        <v>0</v>
      </c>
      <c r="L61" s="114">
        <f t="shared" si="18"/>
        <v>0</v>
      </c>
      <c r="M61" s="114">
        <f t="shared" si="18"/>
        <v>0</v>
      </c>
      <c r="N61" s="114">
        <f t="shared" si="18"/>
        <v>0</v>
      </c>
      <c r="O61" s="114">
        <f t="shared" si="18"/>
        <v>0</v>
      </c>
      <c r="P61" s="114">
        <f t="shared" si="18"/>
        <v>0</v>
      </c>
      <c r="Q61" s="114">
        <f t="shared" si="18"/>
        <v>0</v>
      </c>
      <c r="R61" s="114">
        <f t="shared" si="18"/>
        <v>0</v>
      </c>
      <c r="S61" s="114">
        <f t="shared" si="18"/>
        <v>0</v>
      </c>
      <c r="T61" s="114">
        <f t="shared" si="18"/>
        <v>0</v>
      </c>
      <c r="U61" s="114">
        <f t="shared" si="18"/>
        <v>0</v>
      </c>
      <c r="V61" s="114">
        <f t="shared" si="18"/>
        <v>0</v>
      </c>
      <c r="W61" s="114">
        <f t="shared" si="18"/>
        <v>0</v>
      </c>
      <c r="X61" s="114">
        <f t="shared" si="18"/>
        <v>0</v>
      </c>
      <c r="Y61" s="114">
        <f t="shared" si="18"/>
        <v>0</v>
      </c>
      <c r="Z61" s="114">
        <f t="shared" si="18"/>
        <v>0</v>
      </c>
      <c r="AA61" s="114">
        <f t="shared" si="18"/>
        <v>0</v>
      </c>
      <c r="AB61" s="114">
        <f t="shared" si="18"/>
        <v>0</v>
      </c>
      <c r="AC61" s="114">
        <f t="shared" si="18"/>
        <v>0</v>
      </c>
      <c r="AD61" s="114">
        <f t="shared" si="18"/>
        <v>0</v>
      </c>
      <c r="AE61" s="114">
        <f t="shared" si="18"/>
        <v>0</v>
      </c>
      <c r="AF61" s="114">
        <f t="shared" si="18"/>
        <v>0</v>
      </c>
      <c r="AG61" s="114">
        <f t="shared" si="18"/>
        <v>0</v>
      </c>
      <c r="AH61" s="114">
        <f t="shared" si="18"/>
        <v>0</v>
      </c>
      <c r="AI61" s="114">
        <f t="shared" si="18"/>
        <v>0</v>
      </c>
      <c r="AJ61" s="114">
        <f t="shared" si="18"/>
        <v>0</v>
      </c>
      <c r="AK61" s="114">
        <f t="shared" si="18"/>
        <v>0</v>
      </c>
      <c r="AL61" s="114">
        <f t="shared" si="18"/>
        <v>0</v>
      </c>
      <c r="AM61" s="114">
        <f t="shared" si="18"/>
        <v>0</v>
      </c>
      <c r="AN61" s="114">
        <f t="shared" si="18"/>
        <v>0</v>
      </c>
      <c r="AO61" s="114">
        <f t="shared" si="18"/>
        <v>0</v>
      </c>
      <c r="AP61" s="146">
        <f t="shared" si="18"/>
        <v>0</v>
      </c>
    </row>
    <row r="62" spans="1:83" ht="13.5" thickBot="1" x14ac:dyDescent="0.25">
      <c r="A62" s="293"/>
      <c r="B62" s="278"/>
      <c r="C62" s="279"/>
      <c r="D62" s="279"/>
      <c r="E62" s="279"/>
      <c r="F62" s="280" t="s">
        <v>87</v>
      </c>
      <c r="G62" s="281"/>
      <c r="H62" s="282">
        <f>(H61/34)</f>
        <v>0</v>
      </c>
      <c r="I62" s="282">
        <f t="shared" ref="I62:AP62" si="19">(I61/34)</f>
        <v>0</v>
      </c>
      <c r="J62" s="282">
        <f t="shared" si="19"/>
        <v>0</v>
      </c>
      <c r="K62" s="282">
        <f t="shared" si="19"/>
        <v>0</v>
      </c>
      <c r="L62" s="282">
        <f t="shared" si="19"/>
        <v>0</v>
      </c>
      <c r="M62" s="282">
        <f t="shared" si="19"/>
        <v>0</v>
      </c>
      <c r="N62" s="282">
        <f t="shared" si="19"/>
        <v>0</v>
      </c>
      <c r="O62" s="282">
        <f t="shared" si="19"/>
        <v>0</v>
      </c>
      <c r="P62" s="282">
        <f t="shared" si="19"/>
        <v>0</v>
      </c>
      <c r="Q62" s="282">
        <f t="shared" si="19"/>
        <v>0</v>
      </c>
      <c r="R62" s="282">
        <f t="shared" si="19"/>
        <v>0</v>
      </c>
      <c r="S62" s="282">
        <f t="shared" si="19"/>
        <v>0</v>
      </c>
      <c r="T62" s="282">
        <f t="shared" si="19"/>
        <v>0</v>
      </c>
      <c r="U62" s="282">
        <f t="shared" si="19"/>
        <v>0</v>
      </c>
      <c r="V62" s="282">
        <f t="shared" si="19"/>
        <v>0</v>
      </c>
      <c r="W62" s="282">
        <f t="shared" si="19"/>
        <v>0</v>
      </c>
      <c r="X62" s="282">
        <f t="shared" si="19"/>
        <v>0</v>
      </c>
      <c r="Y62" s="282">
        <f t="shared" si="19"/>
        <v>0</v>
      </c>
      <c r="Z62" s="282">
        <f t="shared" si="19"/>
        <v>0</v>
      </c>
      <c r="AA62" s="282">
        <f t="shared" si="19"/>
        <v>0</v>
      </c>
      <c r="AB62" s="282">
        <f t="shared" si="19"/>
        <v>0</v>
      </c>
      <c r="AC62" s="282">
        <f t="shared" si="19"/>
        <v>0</v>
      </c>
      <c r="AD62" s="282">
        <f t="shared" si="19"/>
        <v>0</v>
      </c>
      <c r="AE62" s="282">
        <f t="shared" si="19"/>
        <v>0</v>
      </c>
      <c r="AF62" s="282">
        <f t="shared" si="19"/>
        <v>0</v>
      </c>
      <c r="AG62" s="282">
        <f t="shared" si="19"/>
        <v>0</v>
      </c>
      <c r="AH62" s="282">
        <f t="shared" si="19"/>
        <v>0</v>
      </c>
      <c r="AI62" s="282">
        <f t="shared" si="19"/>
        <v>0</v>
      </c>
      <c r="AJ62" s="282">
        <f t="shared" si="19"/>
        <v>0</v>
      </c>
      <c r="AK62" s="282">
        <f t="shared" si="19"/>
        <v>0</v>
      </c>
      <c r="AL62" s="282">
        <f t="shared" si="19"/>
        <v>0</v>
      </c>
      <c r="AM62" s="282">
        <f t="shared" si="19"/>
        <v>0</v>
      </c>
      <c r="AN62" s="282">
        <f t="shared" si="19"/>
        <v>0</v>
      </c>
      <c r="AO62" s="282">
        <f t="shared" si="19"/>
        <v>0</v>
      </c>
      <c r="AP62" s="283">
        <f t="shared" si="19"/>
        <v>0</v>
      </c>
    </row>
    <row r="63" spans="1:83" x14ac:dyDescent="0.2">
      <c r="A63" s="295"/>
      <c r="B63" s="263"/>
      <c r="C63" s="263"/>
      <c r="D63" s="263"/>
      <c r="E63" s="263"/>
      <c r="F63" s="264"/>
      <c r="G63" s="265"/>
      <c r="H63" s="266"/>
      <c r="I63" s="266"/>
      <c r="J63" s="266"/>
      <c r="K63" s="266"/>
      <c r="L63" s="266"/>
      <c r="M63" s="266"/>
      <c r="N63" s="267"/>
      <c r="O63" s="267"/>
      <c r="P63" s="267"/>
      <c r="Q63" s="267"/>
      <c r="R63" s="267"/>
      <c r="S63" s="266"/>
      <c r="T63" s="266"/>
      <c r="U63" s="266"/>
      <c r="V63" s="266"/>
      <c r="W63" s="266"/>
      <c r="X63" s="266"/>
      <c r="Y63" s="266"/>
      <c r="Z63" s="266"/>
      <c r="AA63" s="266"/>
      <c r="AB63" s="266"/>
      <c r="AC63" s="266"/>
      <c r="AD63" s="266"/>
      <c r="AE63" s="266"/>
      <c r="AF63" s="266"/>
      <c r="AG63" s="266"/>
      <c r="AH63" s="267"/>
      <c r="AI63" s="266"/>
      <c r="AJ63" s="266"/>
      <c r="AK63" s="266"/>
      <c r="AL63" s="266"/>
      <c r="AM63" s="266"/>
      <c r="AN63" s="266"/>
      <c r="AO63" s="267"/>
      <c r="AP63" s="268"/>
    </row>
  </sheetData>
  <sheetProtection sheet="1" objects="1" scenarios="1"/>
  <mergeCells count="13">
    <mergeCell ref="D32:D36"/>
    <mergeCell ref="E32:E36"/>
    <mergeCell ref="B29:C36"/>
    <mergeCell ref="B37:C43"/>
    <mergeCell ref="H3:AP3"/>
    <mergeCell ref="B18:B22"/>
    <mergeCell ref="C18:C22"/>
    <mergeCell ref="B23:B26"/>
    <mergeCell ref="C23:C26"/>
    <mergeCell ref="B7:C17"/>
    <mergeCell ref="D13:D17"/>
    <mergeCell ref="E13:E17"/>
    <mergeCell ref="H4:AP4"/>
  </mergeCells>
  <phoneticPr fontId="0" type="noConversion"/>
  <conditionalFormatting sqref="AD63:AE65536 J63:K65536 Z63:AA65536 U63:V65536 AK63:AL65536">
    <cfRule type="cellIs" dxfId="192" priority="1" stopIfTrue="1" operator="between">
      <formula>1</formula>
      <formula>12</formula>
    </cfRule>
    <cfRule type="cellIs" dxfId="191" priority="2" stopIfTrue="1" operator="between">
      <formula>13</formula>
      <formula>25</formula>
    </cfRule>
    <cfRule type="cellIs" dxfId="190" priority="3" stopIfTrue="1" operator="between">
      <formula>37</formula>
      <formula>150</formula>
    </cfRule>
  </conditionalFormatting>
  <conditionalFormatting sqref="I44:AH44">
    <cfRule type="cellIs" dxfId="189" priority="4" stopIfTrue="1" operator="equal">
      <formula>"x"</formula>
    </cfRule>
    <cfRule type="cellIs" dxfId="188" priority="5" stopIfTrue="1" operator="equal">
      <formula>"?"</formula>
    </cfRule>
  </conditionalFormatting>
  <conditionalFormatting sqref="AI44:AO44">
    <cfRule type="cellIs" dxfId="187" priority="6" stopIfTrue="1" operator="equal">
      <formula>"x"</formula>
    </cfRule>
    <cfRule type="cellIs" dxfId="186" priority="7" stopIfTrue="1" operator="equal">
      <formula>"?"</formula>
    </cfRule>
  </conditionalFormatting>
  <conditionalFormatting sqref="H62:AP62">
    <cfRule type="cellIs" dxfId="185" priority="8" stopIfTrue="1" operator="between">
      <formula>0.4</formula>
      <formula>0.59</formula>
    </cfRule>
    <cfRule type="cellIs" dxfId="184" priority="9" stopIfTrue="1" operator="between">
      <formula>0</formula>
      <formula>0.39</formula>
    </cfRule>
  </conditionalFormatting>
  <pageMargins left="0.28999999999999998" right="0.2" top="1.63" bottom="0.18" header="0.24" footer="0.13"/>
  <pageSetup paperSize="9" scale="60" orientation="landscape" horizontalDpi="360" verticalDpi="300" r:id="rId1"/>
  <headerFooter alignWithMargins="0"/>
  <rowBreaks count="1" manualBreakCount="1">
    <brk id="26" min="1" max="4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C51"/>
  <sheetViews>
    <sheetView showGridLines="0" showRowColHeaders="0" zoomScaleNormal="100" workbookViewId="0">
      <selection activeCell="H11" sqref="H11"/>
    </sheetView>
  </sheetViews>
  <sheetFormatPr defaultRowHeight="12.75" x14ac:dyDescent="0.2"/>
  <cols>
    <col min="1" max="1" width="9.140625" style="4"/>
    <col min="2" max="2" width="4" style="5" customWidth="1"/>
    <col min="3" max="3" width="20.7109375" style="4" bestFit="1" customWidth="1"/>
    <col min="4" max="4" width="4.5703125" style="5" customWidth="1"/>
    <col min="5" max="5" width="12.5703125" style="5" bestFit="1" customWidth="1"/>
    <col min="6" max="6" width="6.28515625" style="5" bestFit="1" customWidth="1"/>
    <col min="7" max="7" width="10.7109375" style="33" customWidth="1"/>
    <col min="8" max="8" width="10.7109375" style="34" customWidth="1"/>
    <col min="9" max="10" width="10.7109375" style="4" customWidth="1"/>
    <col min="11" max="14" width="10.7109375" style="5" customWidth="1"/>
    <col min="15" max="15" width="16" style="5" bestFit="1" customWidth="1"/>
    <col min="16" max="16" width="21.140625" style="5" customWidth="1"/>
    <col min="17" max="16384" width="9.140625" style="4"/>
  </cols>
  <sheetData>
    <row r="3" spans="2:29" ht="15.75" x14ac:dyDescent="0.25">
      <c r="B3" s="73"/>
      <c r="C3" s="73"/>
      <c r="D3" s="73"/>
      <c r="E3" s="73"/>
      <c r="F3" s="73"/>
      <c r="G3" s="73"/>
      <c r="H3" s="472" t="s">
        <v>125</v>
      </c>
      <c r="I3" s="472"/>
      <c r="J3" s="472"/>
      <c r="K3" s="472"/>
      <c r="L3" s="472"/>
      <c r="M3" s="472"/>
      <c r="N3" s="73"/>
      <c r="O3" s="73"/>
      <c r="P3" s="180"/>
    </row>
    <row r="4" spans="2:29" x14ac:dyDescent="0.2">
      <c r="B4" s="30"/>
      <c r="D4" s="30"/>
      <c r="E4" s="31" t="s">
        <v>35</v>
      </c>
      <c r="F4" s="462"/>
      <c r="G4" s="463"/>
      <c r="H4" s="32"/>
      <c r="I4" s="30"/>
      <c r="J4" s="30"/>
      <c r="K4" s="30"/>
    </row>
    <row r="5" spans="2:29" ht="13.5" thickBot="1" x14ac:dyDescent="0.25">
      <c r="B5" s="65"/>
      <c r="P5" s="181"/>
    </row>
    <row r="6" spans="2:29" ht="13.5" thickBot="1" x14ac:dyDescent="0.25">
      <c r="B6" s="66"/>
      <c r="C6" s="35" t="s">
        <v>0</v>
      </c>
      <c r="D6" s="36" t="s">
        <v>36</v>
      </c>
      <c r="E6" s="36" t="s">
        <v>24</v>
      </c>
      <c r="F6" s="37" t="s">
        <v>4</v>
      </c>
      <c r="G6" s="38" t="s">
        <v>37</v>
      </c>
      <c r="H6" s="38" t="s">
        <v>38</v>
      </c>
      <c r="I6" s="38" t="s">
        <v>15</v>
      </c>
      <c r="J6" s="38" t="s">
        <v>129</v>
      </c>
      <c r="K6" s="464" t="s">
        <v>39</v>
      </c>
      <c r="L6" s="465"/>
      <c r="M6" s="39" t="s">
        <v>40</v>
      </c>
      <c r="N6" s="40" t="s">
        <v>41</v>
      </c>
      <c r="O6" s="39" t="s">
        <v>42</v>
      </c>
      <c r="P6" s="466" t="s">
        <v>115</v>
      </c>
      <c r="Q6" s="467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3"/>
    </row>
    <row r="7" spans="2:29" ht="13.5" thickBot="1" x14ac:dyDescent="0.25">
      <c r="B7" s="67"/>
      <c r="C7" s="41"/>
      <c r="D7" s="42"/>
      <c r="E7" s="42" t="s">
        <v>43</v>
      </c>
      <c r="F7" s="43"/>
      <c r="G7" s="44" t="s">
        <v>44</v>
      </c>
      <c r="H7" s="44" t="s">
        <v>45</v>
      </c>
      <c r="I7" s="44" t="s">
        <v>16</v>
      </c>
      <c r="J7" s="44" t="s">
        <v>17</v>
      </c>
      <c r="K7" s="23" t="s">
        <v>46</v>
      </c>
      <c r="L7" s="23" t="s">
        <v>22</v>
      </c>
      <c r="M7" s="45"/>
      <c r="N7" s="46"/>
      <c r="O7" s="45"/>
      <c r="P7" s="184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6"/>
    </row>
    <row r="8" spans="2:29" ht="13.5" thickBot="1" x14ac:dyDescent="0.25">
      <c r="B8" s="68"/>
      <c r="C8" s="47"/>
      <c r="D8" s="48"/>
      <c r="E8" s="48"/>
      <c r="F8" s="49"/>
      <c r="G8" s="216" t="s">
        <v>2</v>
      </c>
      <c r="H8" s="50" t="s">
        <v>2</v>
      </c>
      <c r="I8" s="220" t="s">
        <v>2</v>
      </c>
      <c r="J8" s="220" t="s">
        <v>2</v>
      </c>
      <c r="K8" s="51" t="s">
        <v>47</v>
      </c>
      <c r="L8" s="52" t="s">
        <v>2</v>
      </c>
      <c r="M8" s="51"/>
      <c r="N8" s="53"/>
      <c r="O8" s="54"/>
      <c r="P8" s="184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6"/>
    </row>
    <row r="9" spans="2:29" x14ac:dyDescent="0.2">
      <c r="B9" s="69">
        <v>1</v>
      </c>
      <c r="C9" s="92">
        <f>namenlijst!C5</f>
        <v>0</v>
      </c>
      <c r="D9" s="55"/>
      <c r="E9" s="56"/>
      <c r="F9" s="55"/>
      <c r="G9" s="24"/>
      <c r="H9" s="229"/>
      <c r="I9" s="57"/>
      <c r="J9" s="24"/>
      <c r="K9" s="229"/>
      <c r="L9" s="24"/>
      <c r="M9" s="58"/>
      <c r="N9" s="58"/>
      <c r="O9" s="299"/>
      <c r="P9" s="236">
        <f>namenlijst!C5</f>
        <v>0</v>
      </c>
      <c r="Q9" s="468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70"/>
    </row>
    <row r="10" spans="2:29" x14ac:dyDescent="0.2">
      <c r="B10" s="70">
        <v>2</v>
      </c>
      <c r="C10" s="93">
        <f>namenlijst!C6</f>
        <v>0</v>
      </c>
      <c r="D10" s="19"/>
      <c r="E10" s="59"/>
      <c r="F10" s="19"/>
      <c r="G10" s="13"/>
      <c r="H10" s="17"/>
      <c r="I10" s="60"/>
      <c r="J10" s="13"/>
      <c r="K10" s="17"/>
      <c r="L10" s="13"/>
      <c r="M10" s="16"/>
      <c r="N10" s="16"/>
      <c r="O10" s="13"/>
      <c r="P10" s="237">
        <f>namenlijst!C6</f>
        <v>0</v>
      </c>
      <c r="Q10" s="459"/>
      <c r="R10" s="460"/>
      <c r="S10" s="460"/>
      <c r="T10" s="460"/>
      <c r="U10" s="460"/>
      <c r="V10" s="460"/>
      <c r="W10" s="460"/>
      <c r="X10" s="460"/>
      <c r="Y10" s="460"/>
      <c r="Z10" s="460"/>
      <c r="AA10" s="460"/>
      <c r="AB10" s="460"/>
      <c r="AC10" s="461"/>
    </row>
    <row r="11" spans="2:29" x14ac:dyDescent="0.2">
      <c r="B11" s="70">
        <v>3</v>
      </c>
      <c r="C11" s="93">
        <f>namenlijst!C7</f>
        <v>0</v>
      </c>
      <c r="D11" s="19"/>
      <c r="E11" s="59"/>
      <c r="F11" s="19"/>
      <c r="G11" s="13"/>
      <c r="H11" s="17"/>
      <c r="I11" s="60"/>
      <c r="J11" s="13"/>
      <c r="K11" s="17"/>
      <c r="L11" s="13"/>
      <c r="M11" s="16"/>
      <c r="N11" s="16"/>
      <c r="O11" s="13"/>
      <c r="P11" s="237">
        <f>namenlijst!C7</f>
        <v>0</v>
      </c>
      <c r="Q11" s="459"/>
      <c r="R11" s="460"/>
      <c r="S11" s="460"/>
      <c r="T11" s="460"/>
      <c r="U11" s="460"/>
      <c r="V11" s="460"/>
      <c r="W11" s="460"/>
      <c r="X11" s="460"/>
      <c r="Y11" s="460"/>
      <c r="Z11" s="460"/>
      <c r="AA11" s="460"/>
      <c r="AB11" s="460"/>
      <c r="AC11" s="461"/>
    </row>
    <row r="12" spans="2:29" x14ac:dyDescent="0.2">
      <c r="B12" s="70">
        <v>4</v>
      </c>
      <c r="C12" s="93">
        <f>namenlijst!C8</f>
        <v>0</v>
      </c>
      <c r="D12" s="19"/>
      <c r="E12" s="19"/>
      <c r="F12" s="19"/>
      <c r="G12" s="13"/>
      <c r="H12" s="17"/>
      <c r="I12" s="60"/>
      <c r="J12" s="13"/>
      <c r="K12" s="17"/>
      <c r="L12" s="13"/>
      <c r="M12" s="16"/>
      <c r="N12" s="16"/>
      <c r="O12" s="13"/>
      <c r="P12" s="237">
        <f>namenlijst!C8</f>
        <v>0</v>
      </c>
      <c r="Q12" s="459"/>
      <c r="R12" s="460"/>
      <c r="S12" s="460"/>
      <c r="T12" s="460"/>
      <c r="U12" s="460"/>
      <c r="V12" s="460"/>
      <c r="W12" s="460"/>
      <c r="X12" s="460"/>
      <c r="Y12" s="460"/>
      <c r="Z12" s="460"/>
      <c r="AA12" s="460"/>
      <c r="AB12" s="460"/>
      <c r="AC12" s="461"/>
    </row>
    <row r="13" spans="2:29" x14ac:dyDescent="0.2">
      <c r="B13" s="70">
        <v>5</v>
      </c>
      <c r="C13" s="93">
        <f>namenlijst!C9</f>
        <v>0</v>
      </c>
      <c r="D13" s="19"/>
      <c r="E13" s="19"/>
      <c r="F13" s="19"/>
      <c r="G13" s="13"/>
      <c r="H13" s="17"/>
      <c r="I13" s="60"/>
      <c r="J13" s="13"/>
      <c r="K13" s="17"/>
      <c r="L13" s="13"/>
      <c r="M13" s="16"/>
      <c r="N13" s="16"/>
      <c r="O13" s="13"/>
      <c r="P13" s="237">
        <f>namenlijst!C9</f>
        <v>0</v>
      </c>
      <c r="Q13" s="459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1"/>
    </row>
    <row r="14" spans="2:29" x14ac:dyDescent="0.2">
      <c r="B14" s="70">
        <v>6</v>
      </c>
      <c r="C14" s="93">
        <f>namenlijst!C10</f>
        <v>0</v>
      </c>
      <c r="D14" s="19"/>
      <c r="E14" s="19"/>
      <c r="F14" s="19"/>
      <c r="G14" s="13"/>
      <c r="H14" s="17"/>
      <c r="I14" s="60"/>
      <c r="J14" s="13"/>
      <c r="K14" s="17"/>
      <c r="L14" s="13"/>
      <c r="M14" s="16"/>
      <c r="N14" s="16"/>
      <c r="O14" s="13"/>
      <c r="P14" s="237">
        <f>namenlijst!C10</f>
        <v>0</v>
      </c>
      <c r="Q14" s="459"/>
      <c r="R14" s="460"/>
      <c r="S14" s="460"/>
      <c r="T14" s="460"/>
      <c r="U14" s="460"/>
      <c r="V14" s="460"/>
      <c r="W14" s="460"/>
      <c r="X14" s="460"/>
      <c r="Y14" s="460"/>
      <c r="Z14" s="460"/>
      <c r="AA14" s="460"/>
      <c r="AB14" s="460"/>
      <c r="AC14" s="461"/>
    </row>
    <row r="15" spans="2:29" x14ac:dyDescent="0.2">
      <c r="B15" s="70">
        <v>7</v>
      </c>
      <c r="C15" s="93">
        <f>namenlijst!C11</f>
        <v>0</v>
      </c>
      <c r="D15" s="19"/>
      <c r="E15" s="19"/>
      <c r="F15" s="19"/>
      <c r="G15" s="13"/>
      <c r="H15" s="17"/>
      <c r="I15" s="60"/>
      <c r="J15" s="13"/>
      <c r="K15" s="17"/>
      <c r="L15" s="13"/>
      <c r="M15" s="16"/>
      <c r="N15" s="16"/>
      <c r="O15" s="13"/>
      <c r="P15" s="237">
        <f>namenlijst!C11</f>
        <v>0</v>
      </c>
      <c r="Q15" s="459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1"/>
    </row>
    <row r="16" spans="2:29" x14ac:dyDescent="0.2">
      <c r="B16" s="70">
        <v>8</v>
      </c>
      <c r="C16" s="93">
        <f>namenlijst!C12</f>
        <v>0</v>
      </c>
      <c r="D16" s="19"/>
      <c r="E16" s="59"/>
      <c r="F16" s="19"/>
      <c r="G16" s="13"/>
      <c r="H16" s="17"/>
      <c r="I16" s="60"/>
      <c r="J16" s="13"/>
      <c r="K16" s="17"/>
      <c r="L16" s="13"/>
      <c r="M16" s="16"/>
      <c r="N16" s="16"/>
      <c r="O16" s="13"/>
      <c r="P16" s="237">
        <f>namenlijst!C12</f>
        <v>0</v>
      </c>
      <c r="Q16" s="459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1"/>
    </row>
    <row r="17" spans="2:29" x14ac:dyDescent="0.2">
      <c r="B17" s="70">
        <v>9</v>
      </c>
      <c r="C17" s="93">
        <f>namenlijst!C13</f>
        <v>0</v>
      </c>
      <c r="D17" s="19"/>
      <c r="E17" s="19"/>
      <c r="F17" s="19"/>
      <c r="G17" s="13"/>
      <c r="H17" s="17"/>
      <c r="I17" s="60"/>
      <c r="J17" s="13"/>
      <c r="K17" s="17"/>
      <c r="L17" s="13"/>
      <c r="M17" s="16"/>
      <c r="N17" s="16"/>
      <c r="O17" s="13"/>
      <c r="P17" s="237">
        <f>namenlijst!C13</f>
        <v>0</v>
      </c>
      <c r="Q17" s="459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1"/>
    </row>
    <row r="18" spans="2:29" x14ac:dyDescent="0.2">
      <c r="B18" s="70">
        <v>10</v>
      </c>
      <c r="C18" s="93">
        <f>namenlijst!C14</f>
        <v>0</v>
      </c>
      <c r="D18" s="19"/>
      <c r="E18" s="19"/>
      <c r="F18" s="19"/>
      <c r="G18" s="13"/>
      <c r="H18" s="17"/>
      <c r="I18" s="60"/>
      <c r="J18" s="13"/>
      <c r="K18" s="17"/>
      <c r="L18" s="13"/>
      <c r="M18" s="16"/>
      <c r="N18" s="16"/>
      <c r="O18" s="13"/>
      <c r="P18" s="237">
        <f>namenlijst!C14</f>
        <v>0</v>
      </c>
      <c r="Q18" s="459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1"/>
    </row>
    <row r="19" spans="2:29" x14ac:dyDescent="0.2">
      <c r="B19" s="70">
        <v>11</v>
      </c>
      <c r="C19" s="93">
        <f>namenlijst!C15</f>
        <v>0</v>
      </c>
      <c r="D19" s="19"/>
      <c r="E19" s="19"/>
      <c r="F19" s="19"/>
      <c r="G19" s="13"/>
      <c r="H19" s="17"/>
      <c r="I19" s="60"/>
      <c r="J19" s="13"/>
      <c r="K19" s="17"/>
      <c r="L19" s="13"/>
      <c r="M19" s="16"/>
      <c r="N19" s="16"/>
      <c r="O19" s="13"/>
      <c r="P19" s="237">
        <f>namenlijst!C15</f>
        <v>0</v>
      </c>
      <c r="Q19" s="459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1"/>
    </row>
    <row r="20" spans="2:29" x14ac:dyDescent="0.2">
      <c r="B20" s="70">
        <v>12</v>
      </c>
      <c r="C20" s="93">
        <f>namenlijst!C16</f>
        <v>0</v>
      </c>
      <c r="D20" s="19"/>
      <c r="E20" s="19"/>
      <c r="F20" s="19"/>
      <c r="G20" s="13"/>
      <c r="H20" s="17"/>
      <c r="I20" s="60"/>
      <c r="J20" s="13"/>
      <c r="K20" s="17"/>
      <c r="L20" s="13"/>
      <c r="M20" s="16"/>
      <c r="N20" s="16"/>
      <c r="O20" s="13"/>
      <c r="P20" s="237">
        <f>namenlijst!C16</f>
        <v>0</v>
      </c>
      <c r="Q20" s="459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1"/>
    </row>
    <row r="21" spans="2:29" x14ac:dyDescent="0.2">
      <c r="B21" s="70">
        <v>13</v>
      </c>
      <c r="C21" s="93">
        <f>namenlijst!C17</f>
        <v>0</v>
      </c>
      <c r="D21" s="19"/>
      <c r="E21" s="19"/>
      <c r="F21" s="19"/>
      <c r="G21" s="13"/>
      <c r="H21" s="17"/>
      <c r="I21" s="60"/>
      <c r="J21" s="13"/>
      <c r="K21" s="17"/>
      <c r="L21" s="13"/>
      <c r="M21" s="16"/>
      <c r="N21" s="16"/>
      <c r="O21" s="13"/>
      <c r="P21" s="237">
        <f>namenlijst!C17</f>
        <v>0</v>
      </c>
      <c r="Q21" s="459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1"/>
    </row>
    <row r="22" spans="2:29" x14ac:dyDescent="0.2">
      <c r="B22" s="70">
        <v>14</v>
      </c>
      <c r="C22" s="93">
        <f>namenlijst!C18</f>
        <v>0</v>
      </c>
      <c r="D22" s="19"/>
      <c r="E22" s="19"/>
      <c r="F22" s="19"/>
      <c r="G22" s="13"/>
      <c r="H22" s="17"/>
      <c r="I22" s="60"/>
      <c r="J22" s="13"/>
      <c r="K22" s="17"/>
      <c r="L22" s="13"/>
      <c r="M22" s="16"/>
      <c r="N22" s="16"/>
      <c r="O22" s="13"/>
      <c r="P22" s="237">
        <f>namenlijst!C18</f>
        <v>0</v>
      </c>
      <c r="Q22" s="459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1"/>
    </row>
    <row r="23" spans="2:29" x14ac:dyDescent="0.2">
      <c r="B23" s="70">
        <v>15</v>
      </c>
      <c r="C23" s="93">
        <f>namenlijst!C19</f>
        <v>0</v>
      </c>
      <c r="D23" s="19"/>
      <c r="E23" s="19"/>
      <c r="F23" s="19"/>
      <c r="G23" s="13"/>
      <c r="H23" s="17"/>
      <c r="I23" s="60"/>
      <c r="J23" s="13"/>
      <c r="K23" s="17"/>
      <c r="L23" s="13"/>
      <c r="M23" s="16"/>
      <c r="N23" s="16"/>
      <c r="O23" s="13"/>
      <c r="P23" s="237">
        <f>namenlijst!C19</f>
        <v>0</v>
      </c>
      <c r="Q23" s="459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1"/>
    </row>
    <row r="24" spans="2:29" x14ac:dyDescent="0.2">
      <c r="B24" s="70">
        <v>16</v>
      </c>
      <c r="C24" s="93">
        <f>namenlijst!C20</f>
        <v>0</v>
      </c>
      <c r="D24" s="19"/>
      <c r="E24" s="19"/>
      <c r="F24" s="19"/>
      <c r="G24" s="13"/>
      <c r="H24" s="17"/>
      <c r="I24" s="60"/>
      <c r="J24" s="13"/>
      <c r="K24" s="17"/>
      <c r="L24" s="13"/>
      <c r="M24" s="16"/>
      <c r="N24" s="16"/>
      <c r="O24" s="13"/>
      <c r="P24" s="237">
        <f>namenlijst!C20</f>
        <v>0</v>
      </c>
      <c r="Q24" s="459"/>
      <c r="R24" s="460"/>
      <c r="S24" s="460"/>
      <c r="T24" s="460"/>
      <c r="U24" s="460"/>
      <c r="V24" s="460"/>
      <c r="W24" s="460"/>
      <c r="X24" s="460"/>
      <c r="Y24" s="460"/>
      <c r="Z24" s="460"/>
      <c r="AA24" s="460"/>
      <c r="AB24" s="460"/>
      <c r="AC24" s="461"/>
    </row>
    <row r="25" spans="2:29" x14ac:dyDescent="0.2">
      <c r="B25" s="70">
        <v>17</v>
      </c>
      <c r="C25" s="93">
        <f>namenlijst!C21</f>
        <v>0</v>
      </c>
      <c r="D25" s="19"/>
      <c r="E25" s="19"/>
      <c r="F25" s="19"/>
      <c r="G25" s="13"/>
      <c r="H25" s="17"/>
      <c r="I25" s="60"/>
      <c r="J25" s="13"/>
      <c r="K25" s="17"/>
      <c r="L25" s="13"/>
      <c r="M25" s="16"/>
      <c r="N25" s="16"/>
      <c r="O25" s="13"/>
      <c r="P25" s="237">
        <f>namenlijst!C21</f>
        <v>0</v>
      </c>
      <c r="Q25" s="459"/>
      <c r="R25" s="460"/>
      <c r="S25" s="460"/>
      <c r="T25" s="460"/>
      <c r="U25" s="460"/>
      <c r="V25" s="460"/>
      <c r="W25" s="460"/>
      <c r="X25" s="460"/>
      <c r="Y25" s="460"/>
      <c r="Z25" s="460"/>
      <c r="AA25" s="460"/>
      <c r="AB25" s="460"/>
      <c r="AC25" s="461"/>
    </row>
    <row r="26" spans="2:29" x14ac:dyDescent="0.2">
      <c r="B26" s="70">
        <v>18</v>
      </c>
      <c r="C26" s="93">
        <f>namenlijst!C22</f>
        <v>0</v>
      </c>
      <c r="D26" s="19"/>
      <c r="E26" s="19"/>
      <c r="F26" s="19"/>
      <c r="G26" s="13"/>
      <c r="H26" s="17"/>
      <c r="I26" s="60"/>
      <c r="J26" s="13"/>
      <c r="K26" s="17"/>
      <c r="L26" s="13"/>
      <c r="M26" s="16"/>
      <c r="N26" s="16"/>
      <c r="O26" s="13"/>
      <c r="P26" s="237">
        <f>namenlijst!C22</f>
        <v>0</v>
      </c>
      <c r="Q26" s="459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1"/>
    </row>
    <row r="27" spans="2:29" x14ac:dyDescent="0.2">
      <c r="B27" s="70">
        <v>19</v>
      </c>
      <c r="C27" s="93">
        <f>namenlijst!C23</f>
        <v>0</v>
      </c>
      <c r="D27" s="19"/>
      <c r="E27" s="19"/>
      <c r="F27" s="19"/>
      <c r="G27" s="13"/>
      <c r="H27" s="17"/>
      <c r="I27" s="60"/>
      <c r="J27" s="13"/>
      <c r="K27" s="17"/>
      <c r="L27" s="13"/>
      <c r="M27" s="16"/>
      <c r="N27" s="16"/>
      <c r="O27" s="13"/>
      <c r="P27" s="237">
        <f>namenlijst!C23</f>
        <v>0</v>
      </c>
      <c r="Q27" s="459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1"/>
    </row>
    <row r="28" spans="2:29" x14ac:dyDescent="0.2">
      <c r="B28" s="70">
        <v>20</v>
      </c>
      <c r="C28" s="93">
        <f>namenlijst!C24</f>
        <v>0</v>
      </c>
      <c r="D28" s="19"/>
      <c r="E28" s="19"/>
      <c r="F28" s="19"/>
      <c r="G28" s="13"/>
      <c r="H28" s="17"/>
      <c r="I28" s="60"/>
      <c r="J28" s="13"/>
      <c r="K28" s="17"/>
      <c r="L28" s="13"/>
      <c r="M28" s="16"/>
      <c r="N28" s="16"/>
      <c r="O28" s="13"/>
      <c r="P28" s="237">
        <f>namenlijst!C24</f>
        <v>0</v>
      </c>
      <c r="Q28" s="459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1"/>
    </row>
    <row r="29" spans="2:29" x14ac:dyDescent="0.2">
      <c r="B29" s="70">
        <v>21</v>
      </c>
      <c r="C29" s="93">
        <f>namenlijst!C25</f>
        <v>0</v>
      </c>
      <c r="D29" s="19"/>
      <c r="E29" s="19"/>
      <c r="F29" s="19"/>
      <c r="G29" s="13"/>
      <c r="H29" s="17"/>
      <c r="I29" s="60"/>
      <c r="J29" s="13"/>
      <c r="K29" s="17"/>
      <c r="L29" s="13"/>
      <c r="M29" s="16"/>
      <c r="N29" s="16"/>
      <c r="O29" s="13"/>
      <c r="P29" s="237">
        <f>namenlijst!C25</f>
        <v>0</v>
      </c>
      <c r="Q29" s="459"/>
      <c r="R29" s="460"/>
      <c r="S29" s="460"/>
      <c r="T29" s="460"/>
      <c r="U29" s="460"/>
      <c r="V29" s="460"/>
      <c r="W29" s="460"/>
      <c r="X29" s="460"/>
      <c r="Y29" s="460"/>
      <c r="Z29" s="460"/>
      <c r="AA29" s="460"/>
      <c r="AB29" s="460"/>
      <c r="AC29" s="461"/>
    </row>
    <row r="30" spans="2:29" x14ac:dyDescent="0.2">
      <c r="B30" s="70">
        <v>22</v>
      </c>
      <c r="C30" s="93">
        <f>namenlijst!C26</f>
        <v>0</v>
      </c>
      <c r="D30" s="19"/>
      <c r="E30" s="19"/>
      <c r="F30" s="19"/>
      <c r="G30" s="13"/>
      <c r="H30" s="17"/>
      <c r="I30" s="60"/>
      <c r="J30" s="13"/>
      <c r="K30" s="17"/>
      <c r="L30" s="13"/>
      <c r="M30" s="16"/>
      <c r="N30" s="16"/>
      <c r="O30" s="13"/>
      <c r="P30" s="237">
        <f>namenlijst!C26</f>
        <v>0</v>
      </c>
      <c r="Q30" s="459"/>
      <c r="R30" s="460"/>
      <c r="S30" s="460"/>
      <c r="T30" s="460"/>
      <c r="U30" s="460"/>
      <c r="V30" s="460"/>
      <c r="W30" s="460"/>
      <c r="X30" s="460"/>
      <c r="Y30" s="460"/>
      <c r="Z30" s="460"/>
      <c r="AA30" s="460"/>
      <c r="AB30" s="460"/>
      <c r="AC30" s="461"/>
    </row>
    <row r="31" spans="2:29" x14ac:dyDescent="0.2">
      <c r="B31" s="70">
        <v>23</v>
      </c>
      <c r="C31" s="93">
        <f>namenlijst!C27</f>
        <v>0</v>
      </c>
      <c r="D31" s="19"/>
      <c r="E31" s="19"/>
      <c r="F31" s="19"/>
      <c r="G31" s="13"/>
      <c r="H31" s="17"/>
      <c r="I31" s="60"/>
      <c r="J31" s="13"/>
      <c r="K31" s="17"/>
      <c r="L31" s="13"/>
      <c r="M31" s="16"/>
      <c r="N31" s="16"/>
      <c r="O31" s="13"/>
      <c r="P31" s="237">
        <f>namenlijst!C27</f>
        <v>0</v>
      </c>
      <c r="Q31" s="459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1"/>
    </row>
    <row r="32" spans="2:29" x14ac:dyDescent="0.2">
      <c r="B32" s="70">
        <v>24</v>
      </c>
      <c r="C32" s="93">
        <f>namenlijst!C28</f>
        <v>0</v>
      </c>
      <c r="D32" s="19"/>
      <c r="E32" s="19"/>
      <c r="F32" s="19"/>
      <c r="G32" s="13"/>
      <c r="H32" s="21"/>
      <c r="I32" s="60"/>
      <c r="J32" s="13"/>
      <c r="K32" s="17"/>
      <c r="L32" s="13"/>
      <c r="M32" s="16"/>
      <c r="N32" s="16"/>
      <c r="O32" s="13"/>
      <c r="P32" s="237">
        <f>namenlijst!C28</f>
        <v>0</v>
      </c>
      <c r="Q32" s="459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1"/>
    </row>
    <row r="33" spans="2:29" x14ac:dyDescent="0.2">
      <c r="B33" s="70">
        <v>25</v>
      </c>
      <c r="C33" s="93">
        <f>namenlijst!C29</f>
        <v>0</v>
      </c>
      <c r="D33" s="19"/>
      <c r="E33" s="19"/>
      <c r="F33" s="19"/>
      <c r="G33" s="13"/>
      <c r="H33" s="21"/>
      <c r="I33" s="60"/>
      <c r="J33" s="13"/>
      <c r="K33" s="17"/>
      <c r="L33" s="13"/>
      <c r="M33" s="16"/>
      <c r="N33" s="16"/>
      <c r="O33" s="13"/>
      <c r="P33" s="237">
        <f>namenlijst!C29</f>
        <v>0</v>
      </c>
      <c r="Q33" s="459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1"/>
    </row>
    <row r="34" spans="2:29" x14ac:dyDescent="0.2">
      <c r="B34" s="70">
        <v>26</v>
      </c>
      <c r="C34" s="93">
        <f>namenlijst!C30</f>
        <v>0</v>
      </c>
      <c r="D34" s="19"/>
      <c r="E34" s="19"/>
      <c r="F34" s="19"/>
      <c r="G34" s="13"/>
      <c r="H34" s="21"/>
      <c r="I34" s="60"/>
      <c r="J34" s="13"/>
      <c r="K34" s="17"/>
      <c r="L34" s="13"/>
      <c r="M34" s="16"/>
      <c r="N34" s="16"/>
      <c r="O34" s="13"/>
      <c r="P34" s="238">
        <f>namenlijst!C30</f>
        <v>0</v>
      </c>
      <c r="Q34" s="459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1"/>
    </row>
    <row r="35" spans="2:29" x14ac:dyDescent="0.2">
      <c r="B35" s="70">
        <v>27</v>
      </c>
      <c r="C35" s="93">
        <f>namenlijst!C31</f>
        <v>0</v>
      </c>
      <c r="D35" s="19"/>
      <c r="E35" s="19"/>
      <c r="F35" s="19"/>
      <c r="G35" s="13"/>
      <c r="H35" s="21"/>
      <c r="I35" s="60"/>
      <c r="J35" s="13"/>
      <c r="K35" s="17"/>
      <c r="L35" s="13"/>
      <c r="M35" s="16"/>
      <c r="N35" s="16"/>
      <c r="O35" s="13"/>
      <c r="P35" s="238">
        <f>namenlijst!C31</f>
        <v>0</v>
      </c>
      <c r="Q35" s="459"/>
      <c r="R35" s="460"/>
      <c r="S35" s="460"/>
      <c r="T35" s="460"/>
      <c r="U35" s="460"/>
      <c r="V35" s="460"/>
      <c r="W35" s="460"/>
      <c r="X35" s="460"/>
      <c r="Y35" s="460"/>
      <c r="Z35" s="460"/>
      <c r="AA35" s="460"/>
      <c r="AB35" s="460"/>
      <c r="AC35" s="461"/>
    </row>
    <row r="36" spans="2:29" x14ac:dyDescent="0.2">
      <c r="B36" s="70">
        <v>28</v>
      </c>
      <c r="C36" s="93">
        <f>namenlijst!C32</f>
        <v>0</v>
      </c>
      <c r="D36" s="19"/>
      <c r="E36" s="19"/>
      <c r="F36" s="19"/>
      <c r="G36" s="13"/>
      <c r="H36" s="21"/>
      <c r="I36" s="60"/>
      <c r="J36" s="13"/>
      <c r="K36" s="17"/>
      <c r="L36" s="13"/>
      <c r="M36" s="16"/>
      <c r="N36" s="16"/>
      <c r="O36" s="13"/>
      <c r="P36" s="238">
        <f>namenlijst!C32</f>
        <v>0</v>
      </c>
      <c r="Q36" s="459"/>
      <c r="R36" s="460"/>
      <c r="S36" s="460"/>
      <c r="T36" s="460"/>
      <c r="U36" s="460"/>
      <c r="V36" s="460"/>
      <c r="W36" s="460"/>
      <c r="X36" s="460"/>
      <c r="Y36" s="460"/>
      <c r="Z36" s="460"/>
      <c r="AA36" s="460"/>
      <c r="AB36" s="460"/>
      <c r="AC36" s="461"/>
    </row>
    <row r="37" spans="2:29" x14ac:dyDescent="0.2">
      <c r="B37" s="70">
        <v>29</v>
      </c>
      <c r="C37" s="93">
        <f>namenlijst!C33</f>
        <v>0</v>
      </c>
      <c r="D37" s="19"/>
      <c r="E37" s="19"/>
      <c r="F37" s="19"/>
      <c r="G37" s="13"/>
      <c r="H37" s="21"/>
      <c r="I37" s="60"/>
      <c r="J37" s="13"/>
      <c r="K37" s="17"/>
      <c r="L37" s="13"/>
      <c r="M37" s="16"/>
      <c r="N37" s="16"/>
      <c r="O37" s="13"/>
      <c r="P37" s="238">
        <f>namenlijst!C33</f>
        <v>0</v>
      </c>
      <c r="Q37" s="459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1"/>
    </row>
    <row r="38" spans="2:29" x14ac:dyDescent="0.2">
      <c r="B38" s="70">
        <v>30</v>
      </c>
      <c r="C38" s="93">
        <f>namenlijst!C34</f>
        <v>0</v>
      </c>
      <c r="D38" s="19"/>
      <c r="E38" s="19"/>
      <c r="F38" s="19"/>
      <c r="G38" s="13"/>
      <c r="H38" s="21"/>
      <c r="I38" s="60"/>
      <c r="J38" s="13"/>
      <c r="K38" s="17"/>
      <c r="L38" s="13"/>
      <c r="M38" s="16"/>
      <c r="N38" s="16"/>
      <c r="O38" s="13"/>
      <c r="P38" s="238">
        <f>namenlijst!C34</f>
        <v>0</v>
      </c>
      <c r="Q38" s="459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1"/>
    </row>
    <row r="39" spans="2:29" x14ac:dyDescent="0.2">
      <c r="B39" s="70">
        <v>31</v>
      </c>
      <c r="C39" s="94">
        <f>namenlijst!C35</f>
        <v>0</v>
      </c>
      <c r="D39" s="61"/>
      <c r="E39" s="61"/>
      <c r="F39" s="19"/>
      <c r="G39" s="13"/>
      <c r="H39" s="21"/>
      <c r="I39" s="60"/>
      <c r="J39" s="13"/>
      <c r="K39" s="17"/>
      <c r="L39" s="13"/>
      <c r="M39" s="16"/>
      <c r="N39" s="16"/>
      <c r="O39" s="13"/>
      <c r="P39" s="238">
        <f>namenlijst!C35</f>
        <v>0</v>
      </c>
      <c r="Q39" s="459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1"/>
    </row>
    <row r="40" spans="2:29" x14ac:dyDescent="0.2">
      <c r="B40" s="70">
        <v>32</v>
      </c>
      <c r="C40" s="94">
        <f>namenlijst!C36</f>
        <v>0</v>
      </c>
      <c r="D40" s="61"/>
      <c r="E40" s="61"/>
      <c r="F40" s="19"/>
      <c r="G40" s="13"/>
      <c r="H40" s="21"/>
      <c r="I40" s="60"/>
      <c r="J40" s="13"/>
      <c r="K40" s="17"/>
      <c r="L40" s="13"/>
      <c r="M40" s="16"/>
      <c r="N40" s="16"/>
      <c r="O40" s="13"/>
      <c r="P40" s="238">
        <f>namenlijst!C36</f>
        <v>0</v>
      </c>
      <c r="Q40" s="459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1"/>
    </row>
    <row r="41" spans="2:29" x14ac:dyDescent="0.2">
      <c r="B41" s="71">
        <v>33</v>
      </c>
      <c r="C41" s="93">
        <f>namenlijst!C37</f>
        <v>0</v>
      </c>
      <c r="D41" s="19"/>
      <c r="E41" s="19"/>
      <c r="F41" s="19"/>
      <c r="G41" s="13"/>
      <c r="H41" s="21"/>
      <c r="I41" s="60"/>
      <c r="J41" s="13"/>
      <c r="K41" s="17"/>
      <c r="L41" s="13"/>
      <c r="M41" s="16"/>
      <c r="N41" s="16"/>
      <c r="O41" s="13"/>
      <c r="P41" s="237">
        <f>namenlijst!C37</f>
        <v>0</v>
      </c>
      <c r="Q41" s="459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1"/>
    </row>
    <row r="42" spans="2:29" x14ac:dyDescent="0.2">
      <c r="B42" s="71">
        <v>34</v>
      </c>
      <c r="C42" s="93">
        <f>namenlijst!C38</f>
        <v>0</v>
      </c>
      <c r="D42" s="19"/>
      <c r="E42" s="19"/>
      <c r="F42" s="19"/>
      <c r="G42" s="13"/>
      <c r="H42" s="21"/>
      <c r="I42" s="60"/>
      <c r="J42" s="13"/>
      <c r="K42" s="17"/>
      <c r="L42" s="13"/>
      <c r="M42" s="25"/>
      <c r="N42" s="25"/>
      <c r="O42" s="12"/>
      <c r="P42" s="237">
        <f>namenlijst!C38</f>
        <v>0</v>
      </c>
      <c r="Q42" s="459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1"/>
    </row>
    <row r="43" spans="2:29" ht="13.5" thickBot="1" x14ac:dyDescent="0.25">
      <c r="B43" s="29">
        <v>35</v>
      </c>
      <c r="C43" s="95">
        <f>namenlijst!C39</f>
        <v>0</v>
      </c>
      <c r="D43" s="20"/>
      <c r="E43" s="20"/>
      <c r="F43" s="20"/>
      <c r="G43" s="14"/>
      <c r="H43" s="235"/>
      <c r="I43" s="84"/>
      <c r="J43" s="14"/>
      <c r="K43" s="18"/>
      <c r="L43" s="14"/>
      <c r="M43" s="26"/>
      <c r="N43" s="26"/>
      <c r="O43" s="15"/>
      <c r="P43" s="239">
        <f>namenlijst!C39</f>
        <v>0</v>
      </c>
      <c r="Q43" s="473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  <c r="AC43" s="475"/>
    </row>
    <row r="44" spans="2:29" x14ac:dyDescent="0.2">
      <c r="C44" s="4" t="s">
        <v>12</v>
      </c>
      <c r="G44" s="5">
        <f>COUNTIF(G9:G43,"&lt;5")</f>
        <v>0</v>
      </c>
      <c r="H44" s="5">
        <f>COUNTIF(H9:H43,"&gt;29")</f>
        <v>0</v>
      </c>
      <c r="I44" s="5">
        <f>COUNTIF(I9:I43,"&lt;6")</f>
        <v>0</v>
      </c>
      <c r="J44" s="5">
        <f>COUNTIF(J9:J43,"&lt;6")</f>
        <v>0</v>
      </c>
      <c r="K44" s="5">
        <f>COUNTIF(K9:K43,"n")</f>
        <v>0</v>
      </c>
      <c r="L44" s="5">
        <f>COUNTIF(L9:L43,"&lt;8")</f>
        <v>0</v>
      </c>
      <c r="M44" s="5">
        <f>COUNTIF(M9:M43,"j")</f>
        <v>0</v>
      </c>
      <c r="N44" s="5">
        <f>COUNTIF(N9:N43,"j")</f>
        <v>0</v>
      </c>
      <c r="O44" s="5">
        <f>COUNTIF(O9:O43,"o")</f>
        <v>0</v>
      </c>
      <c r="P44" s="179"/>
    </row>
    <row r="45" spans="2:29" x14ac:dyDescent="0.2">
      <c r="C45" s="4" t="s">
        <v>7</v>
      </c>
      <c r="G45" s="5">
        <f>COUNT(G9:G43)</f>
        <v>0</v>
      </c>
      <c r="H45" s="5">
        <f>COUNT(H9:H43)</f>
        <v>0</v>
      </c>
      <c r="I45" s="5">
        <f>COUNT(I9:I43)</f>
        <v>0</v>
      </c>
      <c r="J45" s="5">
        <f>COUNT(J9:J43)</f>
        <v>0</v>
      </c>
      <c r="K45" s="5">
        <f>COUNTA(K9:K43)</f>
        <v>0</v>
      </c>
      <c r="L45" s="5">
        <f>COUNT(L9:L43)</f>
        <v>0</v>
      </c>
      <c r="M45" s="5">
        <f>COUNTA(M9:M43)</f>
        <v>0</v>
      </c>
      <c r="N45" s="5">
        <f>COUNTA(N9:N43)</f>
        <v>0</v>
      </c>
      <c r="O45" s="5">
        <f>COUNTA(O9:O43)</f>
        <v>0</v>
      </c>
      <c r="P45" s="181"/>
    </row>
    <row r="46" spans="2:29" x14ac:dyDescent="0.2">
      <c r="B46" s="72"/>
      <c r="C46" s="6" t="s">
        <v>13</v>
      </c>
      <c r="D46" s="62"/>
      <c r="E46" s="62"/>
      <c r="F46" s="62"/>
      <c r="G46" s="63" t="str">
        <f>IF(G45=0,"",IF(G45&gt;0,(G44/G45)))</f>
        <v/>
      </c>
      <c r="H46" s="63" t="str">
        <f t="shared" ref="H46:O46" si="0">IF(H45=0,"",IF(H45&gt;0,(H44/H45)))</f>
        <v/>
      </c>
      <c r="I46" s="63" t="str">
        <f t="shared" si="0"/>
        <v/>
      </c>
      <c r="J46" s="63" t="str">
        <f>IF(J45=0,"",IF(J45&gt;0,(J44/J45)))</f>
        <v/>
      </c>
      <c r="K46" s="63" t="str">
        <f t="shared" si="0"/>
        <v/>
      </c>
      <c r="L46" s="63" t="str">
        <f t="shared" si="0"/>
        <v/>
      </c>
      <c r="M46" s="63" t="str">
        <f t="shared" si="0"/>
        <v/>
      </c>
      <c r="N46" s="63" t="str">
        <f t="shared" si="0"/>
        <v/>
      </c>
      <c r="O46" s="22" t="str">
        <f t="shared" si="0"/>
        <v/>
      </c>
      <c r="P46" s="187"/>
    </row>
    <row r="47" spans="2:29" ht="12.75" customHeight="1" x14ac:dyDescent="0.2">
      <c r="I47" s="5"/>
      <c r="J47" s="5"/>
    </row>
    <row r="48" spans="2:29" x14ac:dyDescent="0.2">
      <c r="F48" s="217"/>
      <c r="G48" s="471" t="s">
        <v>14</v>
      </c>
      <c r="H48" s="471"/>
      <c r="I48" s="11"/>
      <c r="J48" s="11"/>
      <c r="K48" s="11"/>
    </row>
    <row r="49" spans="6:11" x14ac:dyDescent="0.2">
      <c r="F49" s="218"/>
      <c r="G49" s="471" t="s">
        <v>19</v>
      </c>
      <c r="H49" s="471"/>
      <c r="I49" s="11"/>
      <c r="J49" s="11"/>
      <c r="K49" s="11"/>
    </row>
    <row r="50" spans="6:11" x14ac:dyDescent="0.2">
      <c r="G50" s="219"/>
      <c r="H50" s="181"/>
      <c r="I50" s="181"/>
      <c r="J50" s="181"/>
      <c r="K50" s="11"/>
    </row>
    <row r="51" spans="6:11" x14ac:dyDescent="0.2">
      <c r="G51" s="219"/>
      <c r="H51" s="181"/>
      <c r="I51" s="181"/>
      <c r="J51" s="181"/>
      <c r="K51" s="11"/>
    </row>
  </sheetData>
  <mergeCells count="41">
    <mergeCell ref="H3:M3"/>
    <mergeCell ref="Q37:AC37"/>
    <mergeCell ref="Q38:AC38"/>
    <mergeCell ref="Q43:AC43"/>
    <mergeCell ref="Q39:AC39"/>
    <mergeCell ref="Q40:AC40"/>
    <mergeCell ref="Q41:AC41"/>
    <mergeCell ref="Q42:AC42"/>
    <mergeCell ref="Q33:AC33"/>
    <mergeCell ref="Q34:AC34"/>
    <mergeCell ref="Q35:AC35"/>
    <mergeCell ref="Q36:AC36"/>
    <mergeCell ref="Q29:AC29"/>
    <mergeCell ref="Q30:AC30"/>
    <mergeCell ref="Q31:AC31"/>
    <mergeCell ref="Q32:AC32"/>
    <mergeCell ref="Q12:AC12"/>
    <mergeCell ref="Q13:AC13"/>
    <mergeCell ref="Q14:AC14"/>
    <mergeCell ref="Q20:AC20"/>
    <mergeCell ref="Q15:AC15"/>
    <mergeCell ref="Q16:AC16"/>
    <mergeCell ref="Q17:AC17"/>
    <mergeCell ref="Q18:AC18"/>
    <mergeCell ref="Q19:AC19"/>
    <mergeCell ref="Q21:AC21"/>
    <mergeCell ref="Q22:AC22"/>
    <mergeCell ref="G48:H48"/>
    <mergeCell ref="G49:H49"/>
    <mergeCell ref="Q24:AC24"/>
    <mergeCell ref="Q25:AC25"/>
    <mergeCell ref="Q23:AC23"/>
    <mergeCell ref="Q26:AC26"/>
    <mergeCell ref="Q27:AC27"/>
    <mergeCell ref="Q28:AC28"/>
    <mergeCell ref="Q10:AC10"/>
    <mergeCell ref="Q11:AC11"/>
    <mergeCell ref="F4:G4"/>
    <mergeCell ref="K6:L6"/>
    <mergeCell ref="P6:Q6"/>
    <mergeCell ref="Q9:AC9"/>
  </mergeCells>
  <phoneticPr fontId="0" type="noConversion"/>
  <conditionalFormatting sqref="C8:E8">
    <cfRule type="cellIs" dxfId="183" priority="5" stopIfTrue="1" operator="between">
      <formula>8</formula>
      <formula>1</formula>
    </cfRule>
  </conditionalFormatting>
  <conditionalFormatting sqref="O48:O65536 O4:O8 O44">
    <cfRule type="cellIs" dxfId="182" priority="6" stopIfTrue="1" operator="equal">
      <formula>"m"</formula>
    </cfRule>
    <cfRule type="cellIs" dxfId="181" priority="7" stopIfTrue="1" operator="equal">
      <formula>"o"</formula>
    </cfRule>
  </conditionalFormatting>
  <conditionalFormatting sqref="M47:O47 K52:K65536 K4:K8 K44:K45 K47">
    <cfRule type="cellIs" dxfId="180" priority="8" stopIfTrue="1" operator="equal">
      <formula>"n"</formula>
    </cfRule>
    <cfRule type="cellIs" dxfId="179" priority="9" stopIfTrue="1" operator="equal">
      <formula>"d"</formula>
    </cfRule>
  </conditionalFormatting>
  <conditionalFormatting sqref="M48:N65536 M4:N8 M44:N44">
    <cfRule type="cellIs" dxfId="178" priority="10" stopIfTrue="1" operator="equal">
      <formula>"?"</formula>
    </cfRule>
    <cfRule type="cellIs" dxfId="177" priority="11" stopIfTrue="1" operator="equal">
      <formula>"j"</formula>
    </cfRule>
  </conditionalFormatting>
  <conditionalFormatting sqref="G52:G65536 G47 G4:G5">
    <cfRule type="cellIs" dxfId="176" priority="12" stopIfTrue="1" operator="between">
      <formula>1</formula>
      <formula>6</formula>
    </cfRule>
    <cfRule type="cellIs" dxfId="175" priority="13" stopIfTrue="1" operator="between">
      <formula>7</formula>
      <formula>8</formula>
    </cfRule>
    <cfRule type="cellIs" dxfId="174" priority="14" stopIfTrue="1" operator="greaterThan">
      <formula>19</formula>
    </cfRule>
  </conditionalFormatting>
  <conditionalFormatting sqref="H52:H65536 H47 H4:H5 N3">
    <cfRule type="cellIs" dxfId="173" priority="15" stopIfTrue="1" operator="between">
      <formula>1</formula>
      <formula>17</formula>
    </cfRule>
    <cfRule type="cellIs" dxfId="172" priority="16" stopIfTrue="1" operator="between">
      <formula>24</formula>
      <formula>29</formula>
    </cfRule>
    <cfRule type="cellIs" dxfId="171" priority="17" stopIfTrue="1" operator="greaterThan">
      <formula>30</formula>
    </cfRule>
  </conditionalFormatting>
  <conditionalFormatting sqref="I52:J65536 I47:J47 I4:J5 O3">
    <cfRule type="cellIs" dxfId="170" priority="18" stopIfTrue="1" operator="between">
      <formula>1</formula>
      <formula>8</formula>
    </cfRule>
    <cfRule type="cellIs" dxfId="169" priority="19" stopIfTrue="1" operator="between">
      <formula>9</formula>
      <formula>12</formula>
    </cfRule>
    <cfRule type="cellIs" dxfId="168" priority="20" stopIfTrue="1" operator="greaterThan">
      <formula>16</formula>
    </cfRule>
  </conditionalFormatting>
  <conditionalFormatting sqref="L47:L65536 L4:L6">
    <cfRule type="cellIs" dxfId="167" priority="21" stopIfTrue="1" operator="between">
      <formula>1</formula>
      <formula>9</formula>
    </cfRule>
    <cfRule type="cellIs" dxfId="166" priority="22" stopIfTrue="1" operator="between">
      <formula>10</formula>
      <formula>14</formula>
    </cfRule>
    <cfRule type="cellIs" dxfId="165" priority="23" stopIfTrue="1" operator="greaterThan">
      <formula>19</formula>
    </cfRule>
  </conditionalFormatting>
  <conditionalFormatting sqref="K48:K51">
    <cfRule type="cellIs" dxfId="164" priority="24" stopIfTrue="1" operator="between">
      <formula>1</formula>
      <formula>12</formula>
    </cfRule>
    <cfRule type="cellIs" dxfId="163" priority="25" stopIfTrue="1" operator="between">
      <formula>13</formula>
      <formula>25</formula>
    </cfRule>
    <cfRule type="cellIs" dxfId="162" priority="26" stopIfTrue="1" operator="between">
      <formula>37</formula>
      <formula>150</formula>
    </cfRule>
  </conditionalFormatting>
  <conditionalFormatting sqref="K9:K43">
    <cfRule type="cellIs" dxfId="161" priority="27" stopIfTrue="1" operator="equal">
      <formula>"n"</formula>
    </cfRule>
    <cfRule type="cellIs" dxfId="160" priority="28" stopIfTrue="1" operator="equal">
      <formula>"d"</formula>
    </cfRule>
  </conditionalFormatting>
  <conditionalFormatting sqref="M9:N43">
    <cfRule type="cellIs" dxfId="159" priority="29" stopIfTrue="1" operator="equal">
      <formula>"?"</formula>
    </cfRule>
    <cfRule type="cellIs" dxfId="158" priority="30" stopIfTrue="1" operator="equal">
      <formula>"j"</formula>
    </cfRule>
  </conditionalFormatting>
  <conditionalFormatting sqref="O9:O43">
    <cfRule type="cellIs" dxfId="157" priority="31" stopIfTrue="1" operator="equal">
      <formula>"m"</formula>
    </cfRule>
    <cfRule type="cellIs" dxfId="156" priority="32" stopIfTrue="1" operator="equal">
      <formula>"o"</formula>
    </cfRule>
  </conditionalFormatting>
  <conditionalFormatting sqref="H9:H43">
    <cfRule type="cellIs" dxfId="155" priority="33" stopIfTrue="1" operator="between">
      <formula>24</formula>
      <formula>29</formula>
    </cfRule>
    <cfRule type="cellIs" dxfId="154" priority="34" stopIfTrue="1" operator="greaterThan">
      <formula>29</formula>
    </cfRule>
  </conditionalFormatting>
  <conditionalFormatting sqref="G9:G43">
    <cfRule type="cellIs" dxfId="153" priority="35" stopIfTrue="1" operator="between">
      <formula>0</formula>
      <formula>4</formula>
    </cfRule>
    <cfRule type="cellIs" dxfId="152" priority="36" stopIfTrue="1" operator="between">
      <formula>5</formula>
      <formula>8</formula>
    </cfRule>
  </conditionalFormatting>
  <conditionalFormatting sqref="L9:L43">
    <cfRule type="cellIs" dxfId="151" priority="37" stopIfTrue="1" operator="between">
      <formula>0</formula>
      <formula>7</formula>
    </cfRule>
    <cfRule type="cellIs" dxfId="150" priority="38" stopIfTrue="1" operator="between">
      <formula>8</formula>
      <formula>13</formula>
    </cfRule>
  </conditionalFormatting>
  <conditionalFormatting sqref="I9:I43">
    <cfRule type="cellIs" dxfId="149" priority="39" stopIfTrue="1" operator="between">
      <formula>0</formula>
      <formula>5</formula>
    </cfRule>
    <cfRule type="cellIs" dxfId="148" priority="40" stopIfTrue="1" operator="between">
      <formula>6</formula>
      <formula>10</formula>
    </cfRule>
  </conditionalFormatting>
  <conditionalFormatting sqref="G48:G49 H50:H51">
    <cfRule type="cellIs" dxfId="147" priority="41" stopIfTrue="1" operator="between">
      <formula>1</formula>
      <formula>34</formula>
    </cfRule>
    <cfRule type="cellIs" dxfId="146" priority="42" stopIfTrue="1" operator="between">
      <formula>35</formula>
      <formula>50</formula>
    </cfRule>
    <cfRule type="cellIs" dxfId="145" priority="43" stopIfTrue="1" operator="between">
      <formula>67</formula>
      <formula>150</formula>
    </cfRule>
  </conditionalFormatting>
  <conditionalFormatting sqref="J9:J43">
    <cfRule type="cellIs" dxfId="144" priority="44" stopIfTrue="1" operator="between">
      <formula>0</formula>
      <formula>5</formula>
    </cfRule>
    <cfRule type="cellIs" dxfId="143" priority="45" stopIfTrue="1" operator="between">
      <formula>6</formula>
      <formula>7</formula>
    </cfRule>
  </conditionalFormatting>
  <conditionalFormatting sqref="G9:G43">
    <cfRule type="cellIs" dxfId="142" priority="4" stopIfTrue="1" operator="equal">
      <formula>""</formula>
    </cfRule>
  </conditionalFormatting>
  <conditionalFormatting sqref="I9:I43">
    <cfRule type="cellIs" dxfId="141" priority="3" stopIfTrue="1" operator="equal">
      <formula>""</formula>
    </cfRule>
  </conditionalFormatting>
  <conditionalFormatting sqref="J9:J43">
    <cfRule type="cellIs" dxfId="140" priority="2" stopIfTrue="1" operator="equal">
      <formula>""</formula>
    </cfRule>
  </conditionalFormatting>
  <conditionalFormatting sqref="L9:L43">
    <cfRule type="cellIs" dxfId="139" priority="1" stopIfTrue="1" operator="equal">
      <formula>""</formula>
    </cfRule>
  </conditionalFormatting>
  <pageMargins left="0.75" right="0.75" top="0.4" bottom="0.31" header="0.24" footer="0.2"/>
  <pageSetup paperSize="9" scale="87" orientation="landscape" horizontalDpi="360" verticalDpi="300" r:id="rId1"/>
  <headerFooter alignWithMargins="0"/>
  <rowBreaks count="1" manualBreakCount="1">
    <brk id="49" max="16383" man="1"/>
  </rowBreaks>
  <colBreaks count="1" manualBreakCount="1">
    <brk id="15" min="2" max="48" man="1"/>
  </colBreaks>
  <ignoredErrors>
    <ignoredError sqref="K45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C51"/>
  <sheetViews>
    <sheetView showGridLines="0" showRowColHeaders="0" zoomScaleNormal="100" workbookViewId="0">
      <selection activeCell="K12" sqref="K12"/>
    </sheetView>
  </sheetViews>
  <sheetFormatPr defaultRowHeight="12.75" x14ac:dyDescent="0.2"/>
  <cols>
    <col min="1" max="1" width="9.140625" style="4"/>
    <col min="2" max="2" width="4" style="5" customWidth="1"/>
    <col min="3" max="3" width="20.7109375" style="4" bestFit="1" customWidth="1"/>
    <col min="4" max="4" width="4.5703125" style="5" customWidth="1"/>
    <col min="5" max="5" width="12.5703125" style="5" bestFit="1" customWidth="1"/>
    <col min="6" max="6" width="6.28515625" style="5" bestFit="1" customWidth="1"/>
    <col min="7" max="7" width="10.7109375" style="33" customWidth="1"/>
    <col min="8" max="8" width="10.7109375" style="34" customWidth="1"/>
    <col min="9" max="10" width="10.7109375" style="4" customWidth="1"/>
    <col min="11" max="14" width="10.7109375" style="5" customWidth="1"/>
    <col min="15" max="15" width="16" style="5" bestFit="1" customWidth="1"/>
    <col min="16" max="16" width="21.140625" style="5" customWidth="1"/>
    <col min="17" max="16384" width="9.140625" style="4"/>
  </cols>
  <sheetData>
    <row r="3" spans="2:29" ht="15.75" x14ac:dyDescent="0.25">
      <c r="B3" s="73"/>
      <c r="C3" s="73"/>
      <c r="D3" s="73"/>
      <c r="E3" s="73"/>
      <c r="F3" s="73"/>
      <c r="G3" s="73"/>
      <c r="H3" s="472" t="s">
        <v>126</v>
      </c>
      <c r="I3" s="472"/>
      <c r="J3" s="472"/>
      <c r="K3" s="472"/>
      <c r="L3" s="472"/>
      <c r="M3" s="472"/>
      <c r="N3" s="73"/>
      <c r="O3" s="73"/>
      <c r="P3" s="180"/>
    </row>
    <row r="4" spans="2:29" x14ac:dyDescent="0.2">
      <c r="B4" s="30"/>
      <c r="D4" s="30"/>
      <c r="E4" s="31" t="s">
        <v>35</v>
      </c>
      <c r="F4" s="462"/>
      <c r="G4" s="463"/>
      <c r="H4" s="32"/>
      <c r="I4" s="30"/>
      <c r="J4" s="30"/>
      <c r="K4" s="30"/>
    </row>
    <row r="5" spans="2:29" ht="13.5" thickBot="1" x14ac:dyDescent="0.25">
      <c r="B5" s="65"/>
      <c r="P5" s="181"/>
    </row>
    <row r="6" spans="2:29" ht="13.5" thickBot="1" x14ac:dyDescent="0.25">
      <c r="B6" s="66"/>
      <c r="C6" s="35" t="s">
        <v>0</v>
      </c>
      <c r="D6" s="36" t="s">
        <v>36</v>
      </c>
      <c r="E6" s="36" t="s">
        <v>24</v>
      </c>
      <c r="F6" s="37" t="s">
        <v>4</v>
      </c>
      <c r="G6" s="38" t="s">
        <v>37</v>
      </c>
      <c r="H6" s="38" t="s">
        <v>38</v>
      </c>
      <c r="I6" s="38" t="s">
        <v>15</v>
      </c>
      <c r="J6" s="38" t="s">
        <v>15</v>
      </c>
      <c r="K6" s="464" t="s">
        <v>39</v>
      </c>
      <c r="L6" s="465"/>
      <c r="M6" s="39" t="s">
        <v>40</v>
      </c>
      <c r="N6" s="40" t="s">
        <v>41</v>
      </c>
      <c r="O6" s="39" t="s">
        <v>42</v>
      </c>
      <c r="P6" s="466" t="s">
        <v>115</v>
      </c>
      <c r="Q6" s="467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3"/>
    </row>
    <row r="7" spans="2:29" ht="13.5" thickBot="1" x14ac:dyDescent="0.25">
      <c r="B7" s="67"/>
      <c r="C7" s="41"/>
      <c r="D7" s="42"/>
      <c r="E7" s="42" t="s">
        <v>43</v>
      </c>
      <c r="F7" s="43"/>
      <c r="G7" s="44" t="s">
        <v>44</v>
      </c>
      <c r="H7" s="44" t="s">
        <v>45</v>
      </c>
      <c r="I7" s="44" t="s">
        <v>16</v>
      </c>
      <c r="J7" s="44" t="s">
        <v>17</v>
      </c>
      <c r="K7" s="23" t="s">
        <v>46</v>
      </c>
      <c r="L7" s="23" t="s">
        <v>22</v>
      </c>
      <c r="M7" s="45"/>
      <c r="N7" s="46"/>
      <c r="O7" s="45"/>
      <c r="P7" s="184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6"/>
    </row>
    <row r="8" spans="2:29" ht="13.5" thickBot="1" x14ac:dyDescent="0.25">
      <c r="B8" s="68"/>
      <c r="C8" s="47"/>
      <c r="D8" s="48"/>
      <c r="E8" s="48"/>
      <c r="F8" s="49"/>
      <c r="G8" s="216" t="s">
        <v>2</v>
      </c>
      <c r="H8" s="50" t="s">
        <v>2</v>
      </c>
      <c r="I8" s="220" t="s">
        <v>2</v>
      </c>
      <c r="J8" s="220" t="s">
        <v>2</v>
      </c>
      <c r="K8" s="51" t="s">
        <v>47</v>
      </c>
      <c r="L8" s="52" t="s">
        <v>2</v>
      </c>
      <c r="M8" s="51"/>
      <c r="N8" s="53"/>
      <c r="O8" s="54"/>
      <c r="P8" s="184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6"/>
    </row>
    <row r="9" spans="2:29" x14ac:dyDescent="0.2">
      <c r="B9" s="69">
        <v>1</v>
      </c>
      <c r="C9" s="92">
        <f>namenlijst!C5</f>
        <v>0</v>
      </c>
      <c r="D9" s="55"/>
      <c r="E9" s="56"/>
      <c r="F9" s="55"/>
      <c r="G9" s="24"/>
      <c r="H9" s="229"/>
      <c r="I9" s="57"/>
      <c r="J9" s="24"/>
      <c r="K9" s="229"/>
      <c r="L9" s="24"/>
      <c r="M9" s="58"/>
      <c r="N9" s="58"/>
      <c r="O9" s="24"/>
      <c r="P9" s="236">
        <f>namenlijst!C5</f>
        <v>0</v>
      </c>
      <c r="Q9" s="468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70"/>
    </row>
    <row r="10" spans="2:29" x14ac:dyDescent="0.2">
      <c r="B10" s="70">
        <v>2</v>
      </c>
      <c r="C10" s="93">
        <f>namenlijst!C6</f>
        <v>0</v>
      </c>
      <c r="D10" s="19"/>
      <c r="E10" s="59"/>
      <c r="F10" s="19"/>
      <c r="G10" s="13"/>
      <c r="H10" s="17"/>
      <c r="I10" s="60"/>
      <c r="J10" s="13"/>
      <c r="K10" s="17"/>
      <c r="L10" s="13"/>
      <c r="M10" s="16"/>
      <c r="N10" s="16"/>
      <c r="O10" s="13"/>
      <c r="P10" s="237">
        <f>namenlijst!C6</f>
        <v>0</v>
      </c>
      <c r="Q10" s="459"/>
      <c r="R10" s="460"/>
      <c r="S10" s="460"/>
      <c r="T10" s="460"/>
      <c r="U10" s="460"/>
      <c r="V10" s="460"/>
      <c r="W10" s="460"/>
      <c r="X10" s="460"/>
      <c r="Y10" s="460"/>
      <c r="Z10" s="460"/>
      <c r="AA10" s="460"/>
      <c r="AB10" s="460"/>
      <c r="AC10" s="461"/>
    </row>
    <row r="11" spans="2:29" x14ac:dyDescent="0.2">
      <c r="B11" s="70">
        <v>3</v>
      </c>
      <c r="C11" s="93">
        <f>namenlijst!C7</f>
        <v>0</v>
      </c>
      <c r="D11" s="19"/>
      <c r="E11" s="59"/>
      <c r="F11" s="19"/>
      <c r="G11" s="13"/>
      <c r="H11" s="17"/>
      <c r="I11" s="60"/>
      <c r="J11" s="13"/>
      <c r="K11" s="17"/>
      <c r="L11" s="13"/>
      <c r="M11" s="16"/>
      <c r="N11" s="16"/>
      <c r="O11" s="13"/>
      <c r="P11" s="237">
        <f>namenlijst!C7</f>
        <v>0</v>
      </c>
      <c r="Q11" s="459"/>
      <c r="R11" s="460"/>
      <c r="S11" s="460"/>
      <c r="T11" s="460"/>
      <c r="U11" s="460"/>
      <c r="V11" s="460"/>
      <c r="W11" s="460"/>
      <c r="X11" s="460"/>
      <c r="Y11" s="460"/>
      <c r="Z11" s="460"/>
      <c r="AA11" s="460"/>
      <c r="AB11" s="460"/>
      <c r="AC11" s="461"/>
    </row>
    <row r="12" spans="2:29" x14ac:dyDescent="0.2">
      <c r="B12" s="70">
        <v>4</v>
      </c>
      <c r="C12" s="93">
        <f>namenlijst!C8</f>
        <v>0</v>
      </c>
      <c r="D12" s="19"/>
      <c r="E12" s="19"/>
      <c r="F12" s="19"/>
      <c r="G12" s="13"/>
      <c r="H12" s="17"/>
      <c r="I12" s="60"/>
      <c r="J12" s="13"/>
      <c r="K12" s="17"/>
      <c r="L12" s="13"/>
      <c r="M12" s="16"/>
      <c r="N12" s="16"/>
      <c r="O12" s="13"/>
      <c r="P12" s="237">
        <f>namenlijst!C8</f>
        <v>0</v>
      </c>
      <c r="Q12" s="459"/>
      <c r="R12" s="460"/>
      <c r="S12" s="460"/>
      <c r="T12" s="460"/>
      <c r="U12" s="460"/>
      <c r="V12" s="460"/>
      <c r="W12" s="460"/>
      <c r="X12" s="460"/>
      <c r="Y12" s="460"/>
      <c r="Z12" s="460"/>
      <c r="AA12" s="460"/>
      <c r="AB12" s="460"/>
      <c r="AC12" s="461"/>
    </row>
    <row r="13" spans="2:29" x14ac:dyDescent="0.2">
      <c r="B13" s="70">
        <v>5</v>
      </c>
      <c r="C13" s="93">
        <f>namenlijst!C9</f>
        <v>0</v>
      </c>
      <c r="D13" s="19"/>
      <c r="E13" s="19"/>
      <c r="F13" s="19"/>
      <c r="G13" s="13"/>
      <c r="H13" s="17"/>
      <c r="I13" s="60"/>
      <c r="J13" s="13"/>
      <c r="K13" s="17"/>
      <c r="L13" s="13"/>
      <c r="M13" s="16"/>
      <c r="N13" s="16"/>
      <c r="O13" s="13"/>
      <c r="P13" s="237">
        <f>namenlijst!C9</f>
        <v>0</v>
      </c>
      <c r="Q13" s="459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1"/>
    </row>
    <row r="14" spans="2:29" x14ac:dyDescent="0.2">
      <c r="B14" s="70">
        <v>6</v>
      </c>
      <c r="C14" s="93">
        <f>namenlijst!C10</f>
        <v>0</v>
      </c>
      <c r="D14" s="19"/>
      <c r="E14" s="19"/>
      <c r="F14" s="19"/>
      <c r="G14" s="13"/>
      <c r="H14" s="17"/>
      <c r="I14" s="60"/>
      <c r="J14" s="13"/>
      <c r="K14" s="17"/>
      <c r="L14" s="13"/>
      <c r="M14" s="16"/>
      <c r="N14" s="16"/>
      <c r="O14" s="13"/>
      <c r="P14" s="237">
        <f>namenlijst!C10</f>
        <v>0</v>
      </c>
      <c r="Q14" s="459"/>
      <c r="R14" s="460"/>
      <c r="S14" s="460"/>
      <c r="T14" s="460"/>
      <c r="U14" s="460"/>
      <c r="V14" s="460"/>
      <c r="W14" s="460"/>
      <c r="X14" s="460"/>
      <c r="Y14" s="460"/>
      <c r="Z14" s="460"/>
      <c r="AA14" s="460"/>
      <c r="AB14" s="460"/>
      <c r="AC14" s="461"/>
    </row>
    <row r="15" spans="2:29" x14ac:dyDescent="0.2">
      <c r="B15" s="70">
        <v>7</v>
      </c>
      <c r="C15" s="93">
        <f>namenlijst!C11</f>
        <v>0</v>
      </c>
      <c r="D15" s="19"/>
      <c r="E15" s="19"/>
      <c r="F15" s="19"/>
      <c r="G15" s="13"/>
      <c r="H15" s="17"/>
      <c r="I15" s="60"/>
      <c r="J15" s="13"/>
      <c r="K15" s="17"/>
      <c r="L15" s="13"/>
      <c r="M15" s="16"/>
      <c r="N15" s="16"/>
      <c r="O15" s="13"/>
      <c r="P15" s="237">
        <f>namenlijst!C11</f>
        <v>0</v>
      </c>
      <c r="Q15" s="459"/>
      <c r="R15" s="460"/>
      <c r="S15" s="460"/>
      <c r="T15" s="460"/>
      <c r="U15" s="460"/>
      <c r="V15" s="460"/>
      <c r="W15" s="460"/>
      <c r="X15" s="460"/>
      <c r="Y15" s="460"/>
      <c r="Z15" s="460"/>
      <c r="AA15" s="460"/>
      <c r="AB15" s="460"/>
      <c r="AC15" s="461"/>
    </row>
    <row r="16" spans="2:29" x14ac:dyDescent="0.2">
      <c r="B16" s="70">
        <v>8</v>
      </c>
      <c r="C16" s="93">
        <f>namenlijst!C12</f>
        <v>0</v>
      </c>
      <c r="D16" s="19"/>
      <c r="E16" s="59"/>
      <c r="F16" s="19"/>
      <c r="G16" s="13"/>
      <c r="H16" s="17"/>
      <c r="I16" s="60"/>
      <c r="J16" s="13"/>
      <c r="K16" s="17"/>
      <c r="L16" s="13"/>
      <c r="M16" s="16"/>
      <c r="N16" s="16"/>
      <c r="O16" s="13"/>
      <c r="P16" s="237">
        <f>namenlijst!C12</f>
        <v>0</v>
      </c>
      <c r="Q16" s="459"/>
      <c r="R16" s="460"/>
      <c r="S16" s="460"/>
      <c r="T16" s="460"/>
      <c r="U16" s="460"/>
      <c r="V16" s="460"/>
      <c r="W16" s="460"/>
      <c r="X16" s="460"/>
      <c r="Y16" s="460"/>
      <c r="Z16" s="460"/>
      <c r="AA16" s="460"/>
      <c r="AB16" s="460"/>
      <c r="AC16" s="461"/>
    </row>
    <row r="17" spans="2:29" x14ac:dyDescent="0.2">
      <c r="B17" s="70">
        <v>9</v>
      </c>
      <c r="C17" s="93">
        <f>namenlijst!C13</f>
        <v>0</v>
      </c>
      <c r="D17" s="19"/>
      <c r="E17" s="19"/>
      <c r="F17" s="19"/>
      <c r="G17" s="13"/>
      <c r="H17" s="17"/>
      <c r="I17" s="60"/>
      <c r="J17" s="13"/>
      <c r="K17" s="17"/>
      <c r="L17" s="13"/>
      <c r="M17" s="16"/>
      <c r="N17" s="16"/>
      <c r="O17" s="13"/>
      <c r="P17" s="237">
        <f>namenlijst!C13</f>
        <v>0</v>
      </c>
      <c r="Q17" s="459"/>
      <c r="R17" s="460"/>
      <c r="S17" s="460"/>
      <c r="T17" s="460"/>
      <c r="U17" s="460"/>
      <c r="V17" s="460"/>
      <c r="W17" s="460"/>
      <c r="X17" s="460"/>
      <c r="Y17" s="460"/>
      <c r="Z17" s="460"/>
      <c r="AA17" s="460"/>
      <c r="AB17" s="460"/>
      <c r="AC17" s="461"/>
    </row>
    <row r="18" spans="2:29" x14ac:dyDescent="0.2">
      <c r="B18" s="70">
        <v>10</v>
      </c>
      <c r="C18" s="93">
        <f>namenlijst!C14</f>
        <v>0</v>
      </c>
      <c r="D18" s="19"/>
      <c r="E18" s="19"/>
      <c r="F18" s="19"/>
      <c r="G18" s="13"/>
      <c r="H18" s="17"/>
      <c r="I18" s="60"/>
      <c r="J18" s="13"/>
      <c r="K18" s="17"/>
      <c r="L18" s="13"/>
      <c r="M18" s="16"/>
      <c r="N18" s="16"/>
      <c r="O18" s="13"/>
      <c r="P18" s="237">
        <f>namenlijst!C14</f>
        <v>0</v>
      </c>
      <c r="Q18" s="459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460"/>
      <c r="AC18" s="461"/>
    </row>
    <row r="19" spans="2:29" x14ac:dyDescent="0.2">
      <c r="B19" s="70">
        <v>11</v>
      </c>
      <c r="C19" s="93">
        <f>namenlijst!C15</f>
        <v>0</v>
      </c>
      <c r="D19" s="19"/>
      <c r="E19" s="19"/>
      <c r="F19" s="19"/>
      <c r="G19" s="13"/>
      <c r="H19" s="17"/>
      <c r="I19" s="60"/>
      <c r="J19" s="13"/>
      <c r="K19" s="17"/>
      <c r="L19" s="13"/>
      <c r="M19" s="16"/>
      <c r="N19" s="16"/>
      <c r="O19" s="13"/>
      <c r="P19" s="237">
        <f>namenlijst!C15</f>
        <v>0</v>
      </c>
      <c r="Q19" s="459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460"/>
      <c r="AC19" s="461"/>
    </row>
    <row r="20" spans="2:29" x14ac:dyDescent="0.2">
      <c r="B20" s="70">
        <v>12</v>
      </c>
      <c r="C20" s="93">
        <f>namenlijst!C16</f>
        <v>0</v>
      </c>
      <c r="D20" s="19"/>
      <c r="E20" s="19"/>
      <c r="F20" s="19"/>
      <c r="G20" s="13"/>
      <c r="H20" s="17"/>
      <c r="I20" s="60"/>
      <c r="J20" s="13"/>
      <c r="K20" s="17"/>
      <c r="L20" s="13"/>
      <c r="M20" s="16"/>
      <c r="N20" s="16"/>
      <c r="O20" s="13"/>
      <c r="P20" s="237">
        <f>namenlijst!C16</f>
        <v>0</v>
      </c>
      <c r="Q20" s="459"/>
      <c r="R20" s="460"/>
      <c r="S20" s="460"/>
      <c r="T20" s="460"/>
      <c r="U20" s="460"/>
      <c r="V20" s="460"/>
      <c r="W20" s="460"/>
      <c r="X20" s="460"/>
      <c r="Y20" s="460"/>
      <c r="Z20" s="460"/>
      <c r="AA20" s="460"/>
      <c r="AB20" s="460"/>
      <c r="AC20" s="461"/>
    </row>
    <row r="21" spans="2:29" x14ac:dyDescent="0.2">
      <c r="B21" s="70">
        <v>13</v>
      </c>
      <c r="C21" s="93">
        <f>namenlijst!C17</f>
        <v>0</v>
      </c>
      <c r="D21" s="19"/>
      <c r="E21" s="19"/>
      <c r="F21" s="19"/>
      <c r="G21" s="13"/>
      <c r="H21" s="17"/>
      <c r="I21" s="60"/>
      <c r="J21" s="13"/>
      <c r="K21" s="17"/>
      <c r="L21" s="13"/>
      <c r="M21" s="16"/>
      <c r="N21" s="16"/>
      <c r="O21" s="13"/>
      <c r="P21" s="237">
        <f>namenlijst!C17</f>
        <v>0</v>
      </c>
      <c r="Q21" s="459"/>
      <c r="R21" s="460"/>
      <c r="S21" s="460"/>
      <c r="T21" s="460"/>
      <c r="U21" s="460"/>
      <c r="V21" s="460"/>
      <c r="W21" s="460"/>
      <c r="X21" s="460"/>
      <c r="Y21" s="460"/>
      <c r="Z21" s="460"/>
      <c r="AA21" s="460"/>
      <c r="AB21" s="460"/>
      <c r="AC21" s="461"/>
    </row>
    <row r="22" spans="2:29" x14ac:dyDescent="0.2">
      <c r="B22" s="70">
        <v>14</v>
      </c>
      <c r="C22" s="93">
        <f>namenlijst!C18</f>
        <v>0</v>
      </c>
      <c r="D22" s="19"/>
      <c r="E22" s="19"/>
      <c r="F22" s="19"/>
      <c r="G22" s="13"/>
      <c r="H22" s="17"/>
      <c r="I22" s="60"/>
      <c r="J22" s="13"/>
      <c r="K22" s="17"/>
      <c r="L22" s="13"/>
      <c r="M22" s="16"/>
      <c r="N22" s="16"/>
      <c r="O22" s="13"/>
      <c r="P22" s="237">
        <f>namenlijst!C18</f>
        <v>0</v>
      </c>
      <c r="Q22" s="459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1"/>
    </row>
    <row r="23" spans="2:29" x14ac:dyDescent="0.2">
      <c r="B23" s="70">
        <v>15</v>
      </c>
      <c r="C23" s="93">
        <f>namenlijst!C19</f>
        <v>0</v>
      </c>
      <c r="D23" s="19"/>
      <c r="E23" s="19"/>
      <c r="F23" s="19"/>
      <c r="G23" s="13"/>
      <c r="H23" s="17"/>
      <c r="I23" s="60"/>
      <c r="J23" s="13"/>
      <c r="K23" s="17"/>
      <c r="L23" s="13"/>
      <c r="M23" s="16"/>
      <c r="N23" s="16"/>
      <c r="O23" s="13"/>
      <c r="P23" s="237">
        <f>namenlijst!C19</f>
        <v>0</v>
      </c>
      <c r="Q23" s="459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1"/>
    </row>
    <row r="24" spans="2:29" x14ac:dyDescent="0.2">
      <c r="B24" s="70">
        <v>16</v>
      </c>
      <c r="C24" s="93">
        <f>namenlijst!C20</f>
        <v>0</v>
      </c>
      <c r="D24" s="19"/>
      <c r="E24" s="19"/>
      <c r="F24" s="19"/>
      <c r="G24" s="13"/>
      <c r="H24" s="17"/>
      <c r="I24" s="60"/>
      <c r="J24" s="13"/>
      <c r="K24" s="17"/>
      <c r="L24" s="13"/>
      <c r="M24" s="16"/>
      <c r="N24" s="16"/>
      <c r="O24" s="13"/>
      <c r="P24" s="237">
        <f>namenlijst!C20</f>
        <v>0</v>
      </c>
      <c r="Q24" s="459"/>
      <c r="R24" s="460"/>
      <c r="S24" s="460"/>
      <c r="T24" s="460"/>
      <c r="U24" s="460"/>
      <c r="V24" s="460"/>
      <c r="W24" s="460"/>
      <c r="X24" s="460"/>
      <c r="Y24" s="460"/>
      <c r="Z24" s="460"/>
      <c r="AA24" s="460"/>
      <c r="AB24" s="460"/>
      <c r="AC24" s="461"/>
    </row>
    <row r="25" spans="2:29" x14ac:dyDescent="0.2">
      <c r="B25" s="70">
        <v>17</v>
      </c>
      <c r="C25" s="93">
        <f>namenlijst!C21</f>
        <v>0</v>
      </c>
      <c r="D25" s="19"/>
      <c r="E25" s="19"/>
      <c r="F25" s="19"/>
      <c r="G25" s="13"/>
      <c r="H25" s="17"/>
      <c r="I25" s="60"/>
      <c r="J25" s="13"/>
      <c r="K25" s="17"/>
      <c r="L25" s="13"/>
      <c r="M25" s="16"/>
      <c r="N25" s="16"/>
      <c r="O25" s="13"/>
      <c r="P25" s="237">
        <f>namenlijst!C21</f>
        <v>0</v>
      </c>
      <c r="Q25" s="459"/>
      <c r="R25" s="460"/>
      <c r="S25" s="460"/>
      <c r="T25" s="460"/>
      <c r="U25" s="460"/>
      <c r="V25" s="460"/>
      <c r="W25" s="460"/>
      <c r="X25" s="460"/>
      <c r="Y25" s="460"/>
      <c r="Z25" s="460"/>
      <c r="AA25" s="460"/>
      <c r="AB25" s="460"/>
      <c r="AC25" s="461"/>
    </row>
    <row r="26" spans="2:29" x14ac:dyDescent="0.2">
      <c r="B26" s="70">
        <v>18</v>
      </c>
      <c r="C26" s="93">
        <f>namenlijst!C22</f>
        <v>0</v>
      </c>
      <c r="D26" s="19"/>
      <c r="E26" s="19"/>
      <c r="F26" s="19"/>
      <c r="G26" s="13"/>
      <c r="H26" s="17"/>
      <c r="I26" s="60"/>
      <c r="J26" s="13"/>
      <c r="K26" s="17"/>
      <c r="L26" s="13"/>
      <c r="M26" s="16"/>
      <c r="N26" s="16"/>
      <c r="O26" s="13"/>
      <c r="P26" s="237">
        <f>namenlijst!C22</f>
        <v>0</v>
      </c>
      <c r="Q26" s="459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1"/>
    </row>
    <row r="27" spans="2:29" x14ac:dyDescent="0.2">
      <c r="B27" s="70">
        <v>19</v>
      </c>
      <c r="C27" s="93">
        <f>namenlijst!C23</f>
        <v>0</v>
      </c>
      <c r="D27" s="19"/>
      <c r="E27" s="19"/>
      <c r="F27" s="19"/>
      <c r="G27" s="13"/>
      <c r="H27" s="17"/>
      <c r="I27" s="60"/>
      <c r="J27" s="13"/>
      <c r="K27" s="17"/>
      <c r="L27" s="13"/>
      <c r="M27" s="16"/>
      <c r="N27" s="16"/>
      <c r="O27" s="13"/>
      <c r="P27" s="237">
        <f>namenlijst!C23</f>
        <v>0</v>
      </c>
      <c r="Q27" s="459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1"/>
    </row>
    <row r="28" spans="2:29" x14ac:dyDescent="0.2">
      <c r="B28" s="70">
        <v>20</v>
      </c>
      <c r="C28" s="93">
        <f>namenlijst!C24</f>
        <v>0</v>
      </c>
      <c r="D28" s="19"/>
      <c r="E28" s="19"/>
      <c r="F28" s="19"/>
      <c r="G28" s="13"/>
      <c r="H28" s="17"/>
      <c r="I28" s="60"/>
      <c r="J28" s="13"/>
      <c r="K28" s="17"/>
      <c r="L28" s="13"/>
      <c r="M28" s="16"/>
      <c r="N28" s="16"/>
      <c r="O28" s="13"/>
      <c r="P28" s="237">
        <f>namenlijst!C24</f>
        <v>0</v>
      </c>
      <c r="Q28" s="459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1"/>
    </row>
    <row r="29" spans="2:29" x14ac:dyDescent="0.2">
      <c r="B29" s="70">
        <v>21</v>
      </c>
      <c r="C29" s="93">
        <f>namenlijst!C25</f>
        <v>0</v>
      </c>
      <c r="D29" s="19"/>
      <c r="E29" s="19"/>
      <c r="F29" s="19"/>
      <c r="G29" s="13"/>
      <c r="H29" s="17"/>
      <c r="I29" s="60"/>
      <c r="J29" s="13"/>
      <c r="K29" s="17"/>
      <c r="L29" s="13"/>
      <c r="M29" s="16"/>
      <c r="N29" s="16"/>
      <c r="O29" s="13"/>
      <c r="P29" s="237">
        <f>namenlijst!C25</f>
        <v>0</v>
      </c>
      <c r="Q29" s="459"/>
      <c r="R29" s="460"/>
      <c r="S29" s="460"/>
      <c r="T29" s="460"/>
      <c r="U29" s="460"/>
      <c r="V29" s="460"/>
      <c r="W29" s="460"/>
      <c r="X29" s="460"/>
      <c r="Y29" s="460"/>
      <c r="Z29" s="460"/>
      <c r="AA29" s="460"/>
      <c r="AB29" s="460"/>
      <c r="AC29" s="461"/>
    </row>
    <row r="30" spans="2:29" x14ac:dyDescent="0.2">
      <c r="B30" s="70">
        <v>22</v>
      </c>
      <c r="C30" s="93">
        <f>namenlijst!C26</f>
        <v>0</v>
      </c>
      <c r="D30" s="19"/>
      <c r="E30" s="19"/>
      <c r="F30" s="19"/>
      <c r="G30" s="13"/>
      <c r="H30" s="17"/>
      <c r="I30" s="60"/>
      <c r="J30" s="13"/>
      <c r="K30" s="17"/>
      <c r="L30" s="13"/>
      <c r="M30" s="16"/>
      <c r="N30" s="16"/>
      <c r="O30" s="13"/>
      <c r="P30" s="237">
        <f>namenlijst!C26</f>
        <v>0</v>
      </c>
      <c r="Q30" s="459"/>
      <c r="R30" s="460"/>
      <c r="S30" s="460"/>
      <c r="T30" s="460"/>
      <c r="U30" s="460"/>
      <c r="V30" s="460"/>
      <c r="W30" s="460"/>
      <c r="X30" s="460"/>
      <c r="Y30" s="460"/>
      <c r="Z30" s="460"/>
      <c r="AA30" s="460"/>
      <c r="AB30" s="460"/>
      <c r="AC30" s="461"/>
    </row>
    <row r="31" spans="2:29" x14ac:dyDescent="0.2">
      <c r="B31" s="70">
        <v>23</v>
      </c>
      <c r="C31" s="93">
        <f>namenlijst!C27</f>
        <v>0</v>
      </c>
      <c r="D31" s="19"/>
      <c r="E31" s="19"/>
      <c r="F31" s="19"/>
      <c r="G31" s="13"/>
      <c r="H31" s="17"/>
      <c r="I31" s="60"/>
      <c r="J31" s="13"/>
      <c r="K31" s="17"/>
      <c r="L31" s="13"/>
      <c r="M31" s="16"/>
      <c r="N31" s="16"/>
      <c r="O31" s="13"/>
      <c r="P31" s="237">
        <f>namenlijst!C27</f>
        <v>0</v>
      </c>
      <c r="Q31" s="459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1"/>
    </row>
    <row r="32" spans="2:29" x14ac:dyDescent="0.2">
      <c r="B32" s="70">
        <v>24</v>
      </c>
      <c r="C32" s="93">
        <f>namenlijst!C28</f>
        <v>0</v>
      </c>
      <c r="D32" s="19"/>
      <c r="E32" s="19"/>
      <c r="F32" s="19"/>
      <c r="G32" s="13"/>
      <c r="H32" s="21"/>
      <c r="I32" s="60"/>
      <c r="J32" s="13"/>
      <c r="K32" s="17"/>
      <c r="L32" s="13"/>
      <c r="M32" s="16"/>
      <c r="N32" s="16"/>
      <c r="O32" s="13"/>
      <c r="P32" s="237">
        <f>namenlijst!C28</f>
        <v>0</v>
      </c>
      <c r="Q32" s="459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1"/>
    </row>
    <row r="33" spans="2:29" x14ac:dyDescent="0.2">
      <c r="B33" s="70">
        <v>25</v>
      </c>
      <c r="C33" s="93">
        <f>namenlijst!C29</f>
        <v>0</v>
      </c>
      <c r="D33" s="19"/>
      <c r="E33" s="19"/>
      <c r="F33" s="19"/>
      <c r="G33" s="13"/>
      <c r="H33" s="21"/>
      <c r="I33" s="60"/>
      <c r="J33" s="13"/>
      <c r="K33" s="17"/>
      <c r="L33" s="13"/>
      <c r="M33" s="16"/>
      <c r="N33" s="16"/>
      <c r="O33" s="13"/>
      <c r="P33" s="237">
        <f>namenlijst!C29</f>
        <v>0</v>
      </c>
      <c r="Q33" s="459"/>
      <c r="R33" s="460"/>
      <c r="S33" s="460"/>
      <c r="T33" s="460"/>
      <c r="U33" s="460"/>
      <c r="V33" s="460"/>
      <c r="W33" s="460"/>
      <c r="X33" s="460"/>
      <c r="Y33" s="460"/>
      <c r="Z33" s="460"/>
      <c r="AA33" s="460"/>
      <c r="AB33" s="460"/>
      <c r="AC33" s="461"/>
    </row>
    <row r="34" spans="2:29" x14ac:dyDescent="0.2">
      <c r="B34" s="70">
        <v>26</v>
      </c>
      <c r="C34" s="93">
        <f>namenlijst!C30</f>
        <v>0</v>
      </c>
      <c r="D34" s="19"/>
      <c r="E34" s="19"/>
      <c r="F34" s="19"/>
      <c r="G34" s="13"/>
      <c r="H34" s="21"/>
      <c r="I34" s="60"/>
      <c r="J34" s="13"/>
      <c r="K34" s="17"/>
      <c r="L34" s="13"/>
      <c r="M34" s="16"/>
      <c r="N34" s="16"/>
      <c r="O34" s="13"/>
      <c r="P34" s="238">
        <f>namenlijst!C30</f>
        <v>0</v>
      </c>
      <c r="Q34" s="459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1"/>
    </row>
    <row r="35" spans="2:29" x14ac:dyDescent="0.2">
      <c r="B35" s="70">
        <v>27</v>
      </c>
      <c r="C35" s="93">
        <f>namenlijst!C31</f>
        <v>0</v>
      </c>
      <c r="D35" s="19"/>
      <c r="E35" s="19"/>
      <c r="F35" s="19"/>
      <c r="G35" s="13"/>
      <c r="H35" s="21"/>
      <c r="I35" s="60"/>
      <c r="J35" s="13"/>
      <c r="K35" s="17"/>
      <c r="L35" s="13"/>
      <c r="M35" s="16"/>
      <c r="N35" s="16"/>
      <c r="O35" s="13"/>
      <c r="P35" s="238">
        <f>namenlijst!C31</f>
        <v>0</v>
      </c>
      <c r="Q35" s="459"/>
      <c r="R35" s="460"/>
      <c r="S35" s="460"/>
      <c r="T35" s="460"/>
      <c r="U35" s="460"/>
      <c r="V35" s="460"/>
      <c r="W35" s="460"/>
      <c r="X35" s="460"/>
      <c r="Y35" s="460"/>
      <c r="Z35" s="460"/>
      <c r="AA35" s="460"/>
      <c r="AB35" s="460"/>
      <c r="AC35" s="461"/>
    </row>
    <row r="36" spans="2:29" x14ac:dyDescent="0.2">
      <c r="B36" s="70">
        <v>28</v>
      </c>
      <c r="C36" s="93">
        <f>namenlijst!C32</f>
        <v>0</v>
      </c>
      <c r="D36" s="19"/>
      <c r="E36" s="19"/>
      <c r="F36" s="19"/>
      <c r="G36" s="13"/>
      <c r="H36" s="21"/>
      <c r="I36" s="60"/>
      <c r="J36" s="13"/>
      <c r="K36" s="17"/>
      <c r="L36" s="13"/>
      <c r="M36" s="16"/>
      <c r="N36" s="16"/>
      <c r="O36" s="13"/>
      <c r="P36" s="238">
        <f>namenlijst!C32</f>
        <v>0</v>
      </c>
      <c r="Q36" s="459"/>
      <c r="R36" s="460"/>
      <c r="S36" s="460"/>
      <c r="T36" s="460"/>
      <c r="U36" s="460"/>
      <c r="V36" s="460"/>
      <c r="W36" s="460"/>
      <c r="X36" s="460"/>
      <c r="Y36" s="460"/>
      <c r="Z36" s="460"/>
      <c r="AA36" s="460"/>
      <c r="AB36" s="460"/>
      <c r="AC36" s="461"/>
    </row>
    <row r="37" spans="2:29" x14ac:dyDescent="0.2">
      <c r="B37" s="70">
        <v>29</v>
      </c>
      <c r="C37" s="93">
        <f>namenlijst!C33</f>
        <v>0</v>
      </c>
      <c r="D37" s="19"/>
      <c r="E37" s="19"/>
      <c r="F37" s="19"/>
      <c r="G37" s="13"/>
      <c r="H37" s="21"/>
      <c r="I37" s="60"/>
      <c r="J37" s="13"/>
      <c r="K37" s="17"/>
      <c r="L37" s="13"/>
      <c r="M37" s="16"/>
      <c r="N37" s="16"/>
      <c r="O37" s="13"/>
      <c r="P37" s="238">
        <f>namenlijst!C33</f>
        <v>0</v>
      </c>
      <c r="Q37" s="459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1"/>
    </row>
    <row r="38" spans="2:29" x14ac:dyDescent="0.2">
      <c r="B38" s="70">
        <v>30</v>
      </c>
      <c r="C38" s="93">
        <f>namenlijst!C34</f>
        <v>0</v>
      </c>
      <c r="D38" s="19"/>
      <c r="E38" s="19"/>
      <c r="F38" s="19"/>
      <c r="G38" s="13"/>
      <c r="H38" s="21"/>
      <c r="I38" s="60"/>
      <c r="J38" s="13"/>
      <c r="K38" s="17"/>
      <c r="L38" s="13"/>
      <c r="M38" s="16"/>
      <c r="N38" s="16"/>
      <c r="O38" s="13"/>
      <c r="P38" s="238">
        <f>namenlijst!C34</f>
        <v>0</v>
      </c>
      <c r="Q38" s="459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1"/>
    </row>
    <row r="39" spans="2:29" x14ac:dyDescent="0.2">
      <c r="B39" s="70">
        <v>31</v>
      </c>
      <c r="C39" s="94">
        <f>namenlijst!C35</f>
        <v>0</v>
      </c>
      <c r="D39" s="61"/>
      <c r="E39" s="61"/>
      <c r="F39" s="19"/>
      <c r="G39" s="13"/>
      <c r="H39" s="21"/>
      <c r="I39" s="60"/>
      <c r="J39" s="13"/>
      <c r="K39" s="17"/>
      <c r="L39" s="13"/>
      <c r="M39" s="16"/>
      <c r="N39" s="16"/>
      <c r="O39" s="13"/>
      <c r="P39" s="238">
        <f>namenlijst!C35</f>
        <v>0</v>
      </c>
      <c r="Q39" s="459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1"/>
    </row>
    <row r="40" spans="2:29" x14ac:dyDescent="0.2">
      <c r="B40" s="70">
        <v>32</v>
      </c>
      <c r="C40" s="94">
        <f>namenlijst!C36</f>
        <v>0</v>
      </c>
      <c r="D40" s="61"/>
      <c r="E40" s="61"/>
      <c r="F40" s="19"/>
      <c r="G40" s="13"/>
      <c r="H40" s="21"/>
      <c r="I40" s="60"/>
      <c r="J40" s="13"/>
      <c r="K40" s="17"/>
      <c r="L40" s="13"/>
      <c r="M40" s="16"/>
      <c r="N40" s="16"/>
      <c r="O40" s="13"/>
      <c r="P40" s="238">
        <f>namenlijst!C36</f>
        <v>0</v>
      </c>
      <c r="Q40" s="459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1"/>
    </row>
    <row r="41" spans="2:29" x14ac:dyDescent="0.2">
      <c r="B41" s="71">
        <v>33</v>
      </c>
      <c r="C41" s="93">
        <f>namenlijst!C37</f>
        <v>0</v>
      </c>
      <c r="D41" s="19"/>
      <c r="E41" s="19"/>
      <c r="F41" s="19"/>
      <c r="G41" s="13"/>
      <c r="H41" s="21"/>
      <c r="I41" s="60"/>
      <c r="J41" s="13"/>
      <c r="K41" s="17"/>
      <c r="L41" s="13"/>
      <c r="M41" s="16"/>
      <c r="N41" s="16"/>
      <c r="O41" s="13"/>
      <c r="P41" s="237">
        <f>namenlijst!C37</f>
        <v>0</v>
      </c>
      <c r="Q41" s="459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1"/>
    </row>
    <row r="42" spans="2:29" x14ac:dyDescent="0.2">
      <c r="B42" s="71">
        <v>34</v>
      </c>
      <c r="C42" s="93">
        <f>namenlijst!C38</f>
        <v>0</v>
      </c>
      <c r="D42" s="19"/>
      <c r="E42" s="19"/>
      <c r="F42" s="19"/>
      <c r="G42" s="13"/>
      <c r="H42" s="21"/>
      <c r="I42" s="60"/>
      <c r="J42" s="13"/>
      <c r="K42" s="17"/>
      <c r="L42" s="13"/>
      <c r="M42" s="25"/>
      <c r="N42" s="25"/>
      <c r="O42" s="12"/>
      <c r="P42" s="237">
        <f>namenlijst!C38</f>
        <v>0</v>
      </c>
      <c r="Q42" s="459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1"/>
    </row>
    <row r="43" spans="2:29" ht="13.5" thickBot="1" x14ac:dyDescent="0.25">
      <c r="B43" s="29">
        <v>35</v>
      </c>
      <c r="C43" s="95">
        <f>namenlijst!C39</f>
        <v>0</v>
      </c>
      <c r="D43" s="20"/>
      <c r="E43" s="20"/>
      <c r="F43" s="20"/>
      <c r="G43" s="14"/>
      <c r="H43" s="235"/>
      <c r="I43" s="84"/>
      <c r="J43" s="14"/>
      <c r="K43" s="18"/>
      <c r="L43" s="14"/>
      <c r="M43" s="26"/>
      <c r="N43" s="26"/>
      <c r="O43" s="15"/>
      <c r="P43" s="239">
        <f>namenlijst!C39</f>
        <v>0</v>
      </c>
      <c r="Q43" s="473"/>
      <c r="R43" s="474"/>
      <c r="S43" s="474"/>
      <c r="T43" s="474"/>
      <c r="U43" s="474"/>
      <c r="V43" s="474"/>
      <c r="W43" s="474"/>
      <c r="X43" s="474"/>
      <c r="Y43" s="474"/>
      <c r="Z43" s="474"/>
      <c r="AA43" s="474"/>
      <c r="AB43" s="474"/>
      <c r="AC43" s="475"/>
    </row>
    <row r="44" spans="2:29" x14ac:dyDescent="0.2">
      <c r="C44" s="4" t="s">
        <v>12</v>
      </c>
      <c r="G44" s="5">
        <f>COUNTIF(G9:G43,"&lt;9")</f>
        <v>0</v>
      </c>
      <c r="H44" s="5">
        <f>COUNTIF(H9:H43,"&gt;29")</f>
        <v>0</v>
      </c>
      <c r="I44" s="5">
        <f>COUNTIF(I9:I43,"&lt;9")</f>
        <v>0</v>
      </c>
      <c r="J44" s="5">
        <f>COUNTIF(J9:J43,"&lt;6")</f>
        <v>0</v>
      </c>
      <c r="K44" s="5">
        <f>COUNTIF(K9:K43,"n")</f>
        <v>0</v>
      </c>
      <c r="L44" s="5">
        <f>COUNTIF(L9:L43,"&lt;8")</f>
        <v>0</v>
      </c>
      <c r="M44" s="5">
        <f>COUNTIF(M9:M43,"j")</f>
        <v>0</v>
      </c>
      <c r="N44" s="5">
        <f>COUNTIF(N9:N43,"j")</f>
        <v>0</v>
      </c>
      <c r="O44" s="5">
        <f>COUNTIF(O9:O43,"o")</f>
        <v>0</v>
      </c>
      <c r="P44" s="179"/>
    </row>
    <row r="45" spans="2:29" x14ac:dyDescent="0.2">
      <c r="C45" s="4" t="s">
        <v>7</v>
      </c>
      <c r="G45" s="5">
        <f>COUNT(G9:G43)</f>
        <v>0</v>
      </c>
      <c r="H45" s="5">
        <f>COUNT(H9:H43)</f>
        <v>0</v>
      </c>
      <c r="I45" s="5">
        <f>COUNT(I9:I43)</f>
        <v>0</v>
      </c>
      <c r="J45" s="5">
        <f>COUNT(J9:J43)</f>
        <v>0</v>
      </c>
      <c r="K45" s="5">
        <f>COUNTA(K9:K43)</f>
        <v>0</v>
      </c>
      <c r="L45" s="5">
        <f>COUNT(L9:L43)</f>
        <v>0</v>
      </c>
      <c r="M45" s="5">
        <f>COUNTA(M9:M43)</f>
        <v>0</v>
      </c>
      <c r="N45" s="5">
        <f>COUNTA(N9:N43)</f>
        <v>0</v>
      </c>
      <c r="O45" s="5">
        <f>COUNTA(O9:O43)</f>
        <v>0</v>
      </c>
      <c r="P45" s="181"/>
    </row>
    <row r="46" spans="2:29" x14ac:dyDescent="0.2">
      <c r="B46" s="72"/>
      <c r="C46" s="6" t="s">
        <v>13</v>
      </c>
      <c r="D46" s="62"/>
      <c r="E46" s="62"/>
      <c r="F46" s="62"/>
      <c r="G46" s="63" t="str">
        <f>IF(G45=0,"",IF(G45&gt;0,(G44/G45)))</f>
        <v/>
      </c>
      <c r="H46" s="63" t="str">
        <f t="shared" ref="H46:O46" si="0">IF(H45=0,"",IF(H45&gt;0,(H44/H45)))</f>
        <v/>
      </c>
      <c r="I46" s="63" t="str">
        <f t="shared" si="0"/>
        <v/>
      </c>
      <c r="J46" s="63" t="str">
        <f t="shared" si="0"/>
        <v/>
      </c>
      <c r="K46" s="63" t="str">
        <f t="shared" si="0"/>
        <v/>
      </c>
      <c r="L46" s="63" t="str">
        <f t="shared" si="0"/>
        <v/>
      </c>
      <c r="M46" s="63" t="str">
        <f t="shared" si="0"/>
        <v/>
      </c>
      <c r="N46" s="63" t="str">
        <f t="shared" si="0"/>
        <v/>
      </c>
      <c r="O46" s="22" t="str">
        <f t="shared" si="0"/>
        <v/>
      </c>
      <c r="P46" s="187"/>
    </row>
    <row r="47" spans="2:29" ht="12.75" customHeight="1" x14ac:dyDescent="0.2">
      <c r="I47" s="5"/>
      <c r="J47" s="5"/>
    </row>
    <row r="48" spans="2:29" x14ac:dyDescent="0.2">
      <c r="F48" s="217"/>
      <c r="G48" s="471" t="s">
        <v>14</v>
      </c>
      <c r="H48" s="471"/>
      <c r="I48" s="11"/>
      <c r="J48" s="11"/>
      <c r="K48" s="11"/>
    </row>
    <row r="49" spans="6:11" x14ac:dyDescent="0.2">
      <c r="F49" s="218"/>
      <c r="G49" s="471" t="s">
        <v>19</v>
      </c>
      <c r="H49" s="471"/>
      <c r="I49" s="11"/>
      <c r="J49" s="11"/>
      <c r="K49" s="11"/>
    </row>
    <row r="50" spans="6:11" x14ac:dyDescent="0.2">
      <c r="G50" s="219"/>
      <c r="H50" s="181"/>
      <c r="I50" s="181"/>
      <c r="J50" s="181"/>
      <c r="K50" s="11"/>
    </row>
    <row r="51" spans="6:11" x14ac:dyDescent="0.2">
      <c r="G51" s="219"/>
      <c r="H51" s="181"/>
      <c r="I51" s="181"/>
      <c r="J51" s="181"/>
      <c r="K51" s="11"/>
    </row>
  </sheetData>
  <sheetProtection sheet="1" objects="1" scenarios="1"/>
  <mergeCells count="41">
    <mergeCell ref="H3:M3"/>
    <mergeCell ref="Q12:AC12"/>
    <mergeCell ref="Q13:AC13"/>
    <mergeCell ref="Q14:AC14"/>
    <mergeCell ref="Q15:AC15"/>
    <mergeCell ref="G49:H49"/>
    <mergeCell ref="G48:H48"/>
    <mergeCell ref="Q24:AC24"/>
    <mergeCell ref="Q28:AC28"/>
    <mergeCell ref="Q34:AC34"/>
    <mergeCell ref="Q36:AC36"/>
    <mergeCell ref="Q35:AC35"/>
    <mergeCell ref="Q33:AC33"/>
    <mergeCell ref="Q30:AC30"/>
    <mergeCell ref="Q29:AC29"/>
    <mergeCell ref="Q25:AC25"/>
    <mergeCell ref="Q26:AC26"/>
    <mergeCell ref="Q27:AC27"/>
    <mergeCell ref="Q41:AC41"/>
    <mergeCell ref="Q42:AC42"/>
    <mergeCell ref="Q39:AC39"/>
    <mergeCell ref="Q43:AC43"/>
    <mergeCell ref="Q37:AC37"/>
    <mergeCell ref="Q38:AC38"/>
    <mergeCell ref="Q19:AC19"/>
    <mergeCell ref="Q20:AC20"/>
    <mergeCell ref="Q23:AC23"/>
    <mergeCell ref="Q21:AC21"/>
    <mergeCell ref="Q22:AC22"/>
    <mergeCell ref="Q40:AC40"/>
    <mergeCell ref="Q32:AC32"/>
    <mergeCell ref="Q31:AC31"/>
    <mergeCell ref="F4:G4"/>
    <mergeCell ref="K6:L6"/>
    <mergeCell ref="P6:Q6"/>
    <mergeCell ref="Q9:AC9"/>
    <mergeCell ref="Q18:AC18"/>
    <mergeCell ref="Q16:AC16"/>
    <mergeCell ref="Q10:AC10"/>
    <mergeCell ref="Q11:AC11"/>
    <mergeCell ref="Q17:AC17"/>
  </mergeCells>
  <phoneticPr fontId="0" type="noConversion"/>
  <conditionalFormatting sqref="C8:E8">
    <cfRule type="cellIs" dxfId="138" priority="5" stopIfTrue="1" operator="between">
      <formula>8</formula>
      <formula>1</formula>
    </cfRule>
  </conditionalFormatting>
  <conditionalFormatting sqref="O48:O65536 O4:O8 O44">
    <cfRule type="cellIs" dxfId="137" priority="6" stopIfTrue="1" operator="equal">
      <formula>"m"</formula>
    </cfRule>
    <cfRule type="cellIs" dxfId="136" priority="7" stopIfTrue="1" operator="equal">
      <formula>"o"</formula>
    </cfRule>
  </conditionalFormatting>
  <conditionalFormatting sqref="M47:O47 K52:K65536 K4:K8 K44:K45 K47">
    <cfRule type="cellIs" dxfId="135" priority="8" stopIfTrue="1" operator="equal">
      <formula>"n"</formula>
    </cfRule>
    <cfRule type="cellIs" dxfId="134" priority="9" stopIfTrue="1" operator="equal">
      <formula>"d"</formula>
    </cfRule>
  </conditionalFormatting>
  <conditionalFormatting sqref="M48:N65536 M4:N8 M44:N44">
    <cfRule type="cellIs" dxfId="133" priority="10" stopIfTrue="1" operator="equal">
      <formula>"?"</formula>
    </cfRule>
    <cfRule type="cellIs" dxfId="132" priority="11" stopIfTrue="1" operator="equal">
      <formula>"j"</formula>
    </cfRule>
  </conditionalFormatting>
  <conditionalFormatting sqref="G52:G65536 G47 G4:G5">
    <cfRule type="cellIs" dxfId="131" priority="12" stopIfTrue="1" operator="between">
      <formula>1</formula>
      <formula>6</formula>
    </cfRule>
    <cfRule type="cellIs" dxfId="130" priority="13" stopIfTrue="1" operator="between">
      <formula>7</formula>
      <formula>8</formula>
    </cfRule>
    <cfRule type="cellIs" dxfId="129" priority="14" stopIfTrue="1" operator="greaterThan">
      <formula>19</formula>
    </cfRule>
  </conditionalFormatting>
  <conditionalFormatting sqref="H52:H65536 H47 H4:H5 N3">
    <cfRule type="cellIs" dxfId="128" priority="15" stopIfTrue="1" operator="between">
      <formula>1</formula>
      <formula>17</formula>
    </cfRule>
    <cfRule type="cellIs" dxfId="127" priority="16" stopIfTrue="1" operator="between">
      <formula>24</formula>
      <formula>29</formula>
    </cfRule>
    <cfRule type="cellIs" dxfId="126" priority="17" stopIfTrue="1" operator="greaterThan">
      <formula>30</formula>
    </cfRule>
  </conditionalFormatting>
  <conditionalFormatting sqref="I52:J65536 I47:J47 I4:J5 O3">
    <cfRule type="cellIs" dxfId="125" priority="18" stopIfTrue="1" operator="between">
      <formula>1</formula>
      <formula>8</formula>
    </cfRule>
    <cfRule type="cellIs" dxfId="124" priority="19" stopIfTrue="1" operator="between">
      <formula>9</formula>
      <formula>12</formula>
    </cfRule>
    <cfRule type="cellIs" dxfId="123" priority="20" stopIfTrue="1" operator="greaterThan">
      <formula>16</formula>
    </cfRule>
  </conditionalFormatting>
  <conditionalFormatting sqref="L47:L65536 L4:L6">
    <cfRule type="cellIs" dxfId="122" priority="21" stopIfTrue="1" operator="between">
      <formula>1</formula>
      <formula>9</formula>
    </cfRule>
    <cfRule type="cellIs" dxfId="121" priority="22" stopIfTrue="1" operator="between">
      <formula>10</formula>
      <formula>14</formula>
    </cfRule>
    <cfRule type="cellIs" dxfId="120" priority="23" stopIfTrue="1" operator="greaterThan">
      <formula>19</formula>
    </cfRule>
  </conditionalFormatting>
  <conditionalFormatting sqref="K48:K51">
    <cfRule type="cellIs" dxfId="119" priority="24" stopIfTrue="1" operator="between">
      <formula>1</formula>
      <formula>12</formula>
    </cfRule>
    <cfRule type="cellIs" dxfId="118" priority="25" stopIfTrue="1" operator="between">
      <formula>13</formula>
      <formula>25</formula>
    </cfRule>
    <cfRule type="cellIs" dxfId="117" priority="26" stopIfTrue="1" operator="between">
      <formula>37</formula>
      <formula>150</formula>
    </cfRule>
  </conditionalFormatting>
  <conditionalFormatting sqref="K9:K43">
    <cfRule type="cellIs" dxfId="116" priority="27" stopIfTrue="1" operator="equal">
      <formula>"n"</formula>
    </cfRule>
    <cfRule type="cellIs" dxfId="115" priority="28" stopIfTrue="1" operator="equal">
      <formula>"d"</formula>
    </cfRule>
  </conditionalFormatting>
  <conditionalFormatting sqref="M9:N43">
    <cfRule type="cellIs" dxfId="114" priority="29" stopIfTrue="1" operator="equal">
      <formula>"?"</formula>
    </cfRule>
    <cfRule type="cellIs" dxfId="113" priority="30" stopIfTrue="1" operator="equal">
      <formula>"j"</formula>
    </cfRule>
  </conditionalFormatting>
  <conditionalFormatting sqref="O9:O43">
    <cfRule type="cellIs" dxfId="112" priority="31" stopIfTrue="1" operator="equal">
      <formula>"m"</formula>
    </cfRule>
    <cfRule type="cellIs" dxfId="111" priority="32" stopIfTrue="1" operator="equal">
      <formula>"o"</formula>
    </cfRule>
  </conditionalFormatting>
  <conditionalFormatting sqref="H9:H43">
    <cfRule type="cellIs" dxfId="110" priority="33" stopIfTrue="1" operator="between">
      <formula>24</formula>
      <formula>29</formula>
    </cfRule>
    <cfRule type="cellIs" dxfId="109" priority="34" stopIfTrue="1" operator="greaterThan">
      <formula>29</formula>
    </cfRule>
  </conditionalFormatting>
  <conditionalFormatting sqref="G9:G43">
    <cfRule type="cellIs" dxfId="108" priority="35" stopIfTrue="1" operator="between">
      <formula>0</formula>
      <formula>4</formula>
    </cfRule>
    <cfRule type="cellIs" dxfId="107" priority="36" stopIfTrue="1" operator="between">
      <formula>5</formula>
      <formula>8</formula>
    </cfRule>
  </conditionalFormatting>
  <conditionalFormatting sqref="L9:L43">
    <cfRule type="cellIs" dxfId="106" priority="37" stopIfTrue="1" operator="between">
      <formula>0</formula>
      <formula>7</formula>
    </cfRule>
    <cfRule type="cellIs" dxfId="105" priority="38" stopIfTrue="1" operator="between">
      <formula>8</formula>
      <formula>13</formula>
    </cfRule>
  </conditionalFormatting>
  <conditionalFormatting sqref="G48:G49 H50:H51">
    <cfRule type="cellIs" dxfId="104" priority="39" stopIfTrue="1" operator="between">
      <formula>1</formula>
      <formula>34</formula>
    </cfRule>
    <cfRule type="cellIs" dxfId="103" priority="40" stopIfTrue="1" operator="between">
      <formula>35</formula>
      <formula>50</formula>
    </cfRule>
    <cfRule type="cellIs" dxfId="102" priority="41" stopIfTrue="1" operator="between">
      <formula>67</formula>
      <formula>150</formula>
    </cfRule>
  </conditionalFormatting>
  <conditionalFormatting sqref="I9:I43">
    <cfRule type="cellIs" dxfId="101" priority="42" stopIfTrue="1" operator="between">
      <formula>0</formula>
      <formula>8</formula>
    </cfRule>
    <cfRule type="cellIs" dxfId="100" priority="43" stopIfTrue="1" operator="between">
      <formula>9</formula>
      <formula>14</formula>
    </cfRule>
  </conditionalFormatting>
  <conditionalFormatting sqref="J9:J43">
    <cfRule type="cellIs" dxfId="99" priority="44" stopIfTrue="1" operator="between">
      <formula>0</formula>
      <formula>5</formula>
    </cfRule>
    <cfRule type="cellIs" dxfId="98" priority="45" stopIfTrue="1" operator="between">
      <formula>6</formula>
      <formula>7</formula>
    </cfRule>
  </conditionalFormatting>
  <conditionalFormatting sqref="G9:G43">
    <cfRule type="cellIs" dxfId="97" priority="4" stopIfTrue="1" operator="equal">
      <formula>""</formula>
    </cfRule>
  </conditionalFormatting>
  <conditionalFormatting sqref="I9:I43">
    <cfRule type="cellIs" dxfId="96" priority="3" stopIfTrue="1" operator="equal">
      <formula>""</formula>
    </cfRule>
  </conditionalFormatting>
  <conditionalFormatting sqref="J9:J43">
    <cfRule type="cellIs" dxfId="95" priority="2" stopIfTrue="1" operator="equal">
      <formula>""</formula>
    </cfRule>
  </conditionalFormatting>
  <conditionalFormatting sqref="L9:L43">
    <cfRule type="cellIs" dxfId="94" priority="1" stopIfTrue="1" operator="equal">
      <formula>""</formula>
    </cfRule>
  </conditionalFormatting>
  <pageMargins left="0.75" right="0.75" top="0.33" bottom="0.31" header="0.2" footer="0.22"/>
  <pageSetup paperSize="9" scale="87" orientation="landscape" horizontalDpi="4294967292" r:id="rId1"/>
  <headerFooter alignWithMargins="0"/>
  <colBreaks count="1" manualBreakCount="1">
    <brk id="15" max="1048575" man="1"/>
  </colBreaks>
  <ignoredErrors>
    <ignoredError sqref="K45:L45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BC48"/>
  <sheetViews>
    <sheetView showGridLines="0" showRowColHeaders="0" zoomScaleNormal="100" workbookViewId="0">
      <selection activeCell="F22" sqref="F22"/>
    </sheetView>
  </sheetViews>
  <sheetFormatPr defaultRowHeight="12.75" x14ac:dyDescent="0.2"/>
  <cols>
    <col min="1" max="1" width="9.140625" style="4"/>
    <col min="2" max="2" width="4" style="5" customWidth="1"/>
    <col min="3" max="3" width="20.85546875" style="4" bestFit="1" customWidth="1"/>
    <col min="4" max="4" width="6.140625" style="4" bestFit="1" customWidth="1"/>
    <col min="5" max="5" width="14.140625" style="33" bestFit="1" customWidth="1"/>
    <col min="6" max="6" width="15.5703125" style="34" bestFit="1" customWidth="1"/>
    <col min="7" max="7" width="10.140625" style="5" bestFit="1" customWidth="1"/>
    <col min="8" max="8" width="10.85546875" style="5" bestFit="1" customWidth="1"/>
    <col min="9" max="12" width="10.140625" style="4" bestFit="1" customWidth="1"/>
    <col min="13" max="17" width="10.140625" style="4" hidden="1" customWidth="1"/>
    <col min="18" max="18" width="21.140625" style="5" customWidth="1"/>
    <col min="19" max="52" width="2.7109375" style="4" customWidth="1"/>
    <col min="53" max="53" width="5.5703125" style="336" bestFit="1" customWidth="1"/>
    <col min="54" max="54" width="21.140625" style="336" customWidth="1"/>
    <col min="55" max="55" width="101.140625" style="4" customWidth="1"/>
    <col min="56" max="16384" width="9.140625" style="4"/>
  </cols>
  <sheetData>
    <row r="3" spans="2:55" ht="15.75" x14ac:dyDescent="0.25">
      <c r="B3" s="73"/>
      <c r="C3" s="73"/>
      <c r="D3" s="73"/>
      <c r="E3" s="73"/>
      <c r="F3" s="73"/>
      <c r="G3" s="73" t="s">
        <v>52</v>
      </c>
      <c r="H3" s="73"/>
      <c r="I3" s="73"/>
      <c r="J3" s="73"/>
      <c r="K3" s="73"/>
      <c r="L3" s="73"/>
      <c r="M3" s="410"/>
      <c r="N3" s="410"/>
      <c r="O3" s="410"/>
      <c r="P3" s="410"/>
      <c r="Q3" s="410"/>
      <c r="R3" s="180"/>
    </row>
    <row r="4" spans="2:55" x14ac:dyDescent="0.2">
      <c r="B4" s="30"/>
      <c r="C4" s="31" t="s">
        <v>8</v>
      </c>
      <c r="D4" s="485">
        <v>43720</v>
      </c>
      <c r="E4" s="486"/>
      <c r="F4" s="30"/>
      <c r="G4" s="30"/>
      <c r="BB4" s="353"/>
      <c r="BC4" s="224"/>
    </row>
    <row r="5" spans="2:55" ht="13.5" thickBot="1" x14ac:dyDescent="0.25">
      <c r="B5" s="30"/>
      <c r="C5" s="31"/>
      <c r="D5" s="188"/>
      <c r="E5" s="188"/>
      <c r="F5" s="30"/>
      <c r="G5" s="30"/>
      <c r="BB5" s="358"/>
      <c r="BC5" s="356"/>
    </row>
    <row r="6" spans="2:55" x14ac:dyDescent="0.2">
      <c r="B6" s="384"/>
      <c r="C6" s="385"/>
      <c r="D6" s="385"/>
      <c r="E6" s="492" t="s">
        <v>118</v>
      </c>
      <c r="F6" s="492"/>
      <c r="G6" s="492"/>
      <c r="H6" s="492"/>
      <c r="I6" s="490" t="s">
        <v>20</v>
      </c>
      <c r="J6" s="490"/>
      <c r="K6" s="490"/>
      <c r="L6" s="491"/>
      <c r="M6" s="411"/>
      <c r="N6" s="411"/>
      <c r="O6" s="411"/>
      <c r="P6" s="411"/>
      <c r="Q6" s="411"/>
      <c r="R6" s="347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481" t="s">
        <v>164</v>
      </c>
      <c r="BB6" s="374"/>
      <c r="BC6" s="478" t="s">
        <v>115</v>
      </c>
    </row>
    <row r="7" spans="2:55" x14ac:dyDescent="0.2">
      <c r="B7" s="386"/>
      <c r="C7" s="359" t="s">
        <v>0</v>
      </c>
      <c r="D7" s="359" t="s">
        <v>4</v>
      </c>
      <c r="E7" s="360" t="s">
        <v>1</v>
      </c>
      <c r="F7" s="360" t="s">
        <v>3</v>
      </c>
      <c r="G7" s="487" t="s">
        <v>9</v>
      </c>
      <c r="H7" s="487"/>
      <c r="I7" s="488" t="s">
        <v>94</v>
      </c>
      <c r="J7" s="488"/>
      <c r="K7" s="488"/>
      <c r="L7" s="489"/>
      <c r="M7" s="412"/>
      <c r="N7" s="412"/>
      <c r="O7" s="412"/>
      <c r="P7" s="412"/>
      <c r="Q7" s="412"/>
      <c r="R7" s="483"/>
      <c r="S7" s="484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482"/>
      <c r="BB7" s="375"/>
      <c r="BC7" s="479"/>
    </row>
    <row r="8" spans="2:55" x14ac:dyDescent="0.2">
      <c r="B8" s="387"/>
      <c r="C8" s="359"/>
      <c r="D8" s="359"/>
      <c r="E8" s="360"/>
      <c r="F8" s="360"/>
      <c r="G8" s="361" t="s">
        <v>10</v>
      </c>
      <c r="H8" s="361" t="s">
        <v>11</v>
      </c>
      <c r="I8" s="362" t="s">
        <v>18</v>
      </c>
      <c r="J8" s="362" t="s">
        <v>95</v>
      </c>
      <c r="K8" s="362" t="s">
        <v>96</v>
      </c>
      <c r="L8" s="388" t="s">
        <v>97</v>
      </c>
      <c r="M8" s="413"/>
      <c r="N8" s="413"/>
      <c r="O8" s="413"/>
      <c r="P8" s="413"/>
      <c r="Q8" s="413"/>
      <c r="R8" s="38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A8" s="482"/>
      <c r="BB8" s="375"/>
      <c r="BC8" s="479"/>
    </row>
    <row r="9" spans="2:55" x14ac:dyDescent="0.2">
      <c r="B9" s="389"/>
      <c r="C9" s="363"/>
      <c r="D9" s="363"/>
      <c r="E9" s="364" t="s">
        <v>2</v>
      </c>
      <c r="F9" s="364" t="s">
        <v>2</v>
      </c>
      <c r="G9" s="364" t="s">
        <v>2</v>
      </c>
      <c r="H9" s="364" t="s">
        <v>2</v>
      </c>
      <c r="I9" s="364" t="s">
        <v>2</v>
      </c>
      <c r="J9" s="364" t="s">
        <v>2</v>
      </c>
      <c r="K9" s="364" t="s">
        <v>2</v>
      </c>
      <c r="L9" s="390" t="s">
        <v>2</v>
      </c>
      <c r="M9" s="414"/>
      <c r="N9" s="414"/>
      <c r="O9" s="414"/>
      <c r="P9" s="414"/>
      <c r="Q9" s="417" t="s">
        <v>164</v>
      </c>
      <c r="R9" s="381" t="s">
        <v>163</v>
      </c>
      <c r="S9" s="346" t="s">
        <v>130</v>
      </c>
      <c r="T9" s="346" t="s">
        <v>131</v>
      </c>
      <c r="U9" s="346" t="s">
        <v>132</v>
      </c>
      <c r="V9" s="346" t="s">
        <v>133</v>
      </c>
      <c r="W9" s="346" t="s">
        <v>134</v>
      </c>
      <c r="X9" s="368" t="s">
        <v>135</v>
      </c>
      <c r="Y9" s="368" t="s">
        <v>136</v>
      </c>
      <c r="Z9" s="368" t="s">
        <v>137</v>
      </c>
      <c r="AA9" s="368" t="s">
        <v>138</v>
      </c>
      <c r="AB9" s="346" t="s">
        <v>139</v>
      </c>
      <c r="AC9" s="346" t="s">
        <v>140</v>
      </c>
      <c r="AD9" s="346" t="s">
        <v>141</v>
      </c>
      <c r="AE9" s="346" t="s">
        <v>142</v>
      </c>
      <c r="AF9" s="346" t="s">
        <v>143</v>
      </c>
      <c r="AG9" s="346" t="s">
        <v>144</v>
      </c>
      <c r="AH9" s="346" t="s">
        <v>145</v>
      </c>
      <c r="AI9" s="346" t="s">
        <v>146</v>
      </c>
      <c r="AJ9" s="369" t="s">
        <v>147</v>
      </c>
      <c r="AK9" s="369" t="s">
        <v>148</v>
      </c>
      <c r="AL9" s="369" t="s">
        <v>149</v>
      </c>
      <c r="AM9" s="369" t="s">
        <v>150</v>
      </c>
      <c r="AN9" s="369" t="s">
        <v>151</v>
      </c>
      <c r="AO9" s="369" t="s">
        <v>152</v>
      </c>
      <c r="AP9" s="369" t="s">
        <v>153</v>
      </c>
      <c r="AQ9" s="369" t="s">
        <v>154</v>
      </c>
      <c r="AR9" s="369" t="s">
        <v>155</v>
      </c>
      <c r="AS9" s="369" t="s">
        <v>156</v>
      </c>
      <c r="AT9" s="369" t="s">
        <v>157</v>
      </c>
      <c r="AU9" s="369" t="s">
        <v>158</v>
      </c>
      <c r="AV9" s="369" t="s">
        <v>159</v>
      </c>
      <c r="AW9" s="369" t="s">
        <v>47</v>
      </c>
      <c r="AX9" s="369" t="s">
        <v>160</v>
      </c>
      <c r="AY9" s="369" t="s">
        <v>161</v>
      </c>
      <c r="AZ9" s="371" t="s">
        <v>162</v>
      </c>
      <c r="BA9" s="482"/>
      <c r="BB9" s="376"/>
      <c r="BC9" s="480"/>
    </row>
    <row r="10" spans="2:55" x14ac:dyDescent="0.2">
      <c r="B10" s="70">
        <v>1</v>
      </c>
      <c r="C10" s="247">
        <f>namenlijst!C5</f>
        <v>0</v>
      </c>
      <c r="D10" s="7"/>
      <c r="E10" s="365"/>
      <c r="F10" s="365"/>
      <c r="G10" s="365"/>
      <c r="H10" s="365"/>
      <c r="I10" s="7"/>
      <c r="J10" s="7"/>
      <c r="K10" s="7"/>
      <c r="L10" s="9"/>
      <c r="M10" s="415" t="str">
        <f>IF(E10="","",IF(E10&lt;14,2,IF(E10&lt;16,1,IF(E10&gt;15,0))))</f>
        <v/>
      </c>
      <c r="N10" s="415" t="str">
        <f>IF(F10="","",IF(F10&lt;11,2,IF(F10&lt;15,1,IF(F10&gt;14,0))))</f>
        <v/>
      </c>
      <c r="O10" s="415" t="str">
        <f>IF(G10="","",IF(G10&lt;8,2,IF(G10&lt;9,1,IF(G10&gt;8,0))))</f>
        <v/>
      </c>
      <c r="P10" s="415" t="str">
        <f>IF(H10="","",IF(H10&lt;12,2,IF(H10&lt;15,1,IF(H10&gt;14,0))))</f>
        <v/>
      </c>
      <c r="Q10" s="415">
        <f>SUM(M10:P10)</f>
        <v>0</v>
      </c>
      <c r="R10" s="338">
        <f>namenlijst!C5</f>
        <v>0</v>
      </c>
      <c r="S10" s="339"/>
      <c r="T10" s="340"/>
      <c r="U10" s="340"/>
      <c r="V10" s="340"/>
      <c r="W10" s="341"/>
      <c r="X10" s="342"/>
      <c r="Y10" s="343"/>
      <c r="Z10" s="344"/>
      <c r="AA10" s="345"/>
      <c r="AB10" s="339"/>
      <c r="AC10" s="340"/>
      <c r="AD10" s="340"/>
      <c r="AE10" s="340"/>
      <c r="AF10" s="392"/>
      <c r="AG10" s="392"/>
      <c r="AH10" s="392"/>
      <c r="AI10" s="393"/>
      <c r="AJ10" s="394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6"/>
      <c r="BA10" s="332" t="str">
        <f>IF(R10=0,"",IF(R10&gt;0,COUNTIF(S10:AZ10,"")))</f>
        <v/>
      </c>
      <c r="BB10" s="377">
        <f t="shared" ref="BB10:BB44" si="0">R10</f>
        <v>0</v>
      </c>
      <c r="BC10" s="407"/>
    </row>
    <row r="11" spans="2:55" x14ac:dyDescent="0.2">
      <c r="B11" s="70">
        <v>2</v>
      </c>
      <c r="C11" s="247">
        <f>namenlijst!C6</f>
        <v>0</v>
      </c>
      <c r="D11" s="7"/>
      <c r="E11" s="365"/>
      <c r="F11" s="365"/>
      <c r="G11" s="365"/>
      <c r="H11" s="365"/>
      <c r="I11" s="7"/>
      <c r="J11" s="7"/>
      <c r="K11" s="7"/>
      <c r="L11" s="9"/>
      <c r="M11" s="415" t="str">
        <f t="shared" ref="M11:M44" si="1">IF(E11="","",IF(E11&lt;14,2,IF(E11&lt;16,1,IF(E11&gt;15,0))))</f>
        <v/>
      </c>
      <c r="N11" s="415" t="str">
        <f t="shared" ref="N11:N44" si="2">IF(F11="","",IF(F11&lt;11,2,IF(F11&lt;15,1,IF(F11&gt;14,0))))</f>
        <v/>
      </c>
      <c r="O11" s="415" t="str">
        <f t="shared" ref="O11:O44" si="3">IF(G11="","",IF(G11&lt;8,2,IF(G11&lt;9,1,IF(G11&gt;8,0))))</f>
        <v/>
      </c>
      <c r="P11" s="415" t="str">
        <f t="shared" ref="P11:P44" si="4">IF(H11="","",IF(H11&lt;12,2,IF(H11&lt;15,1,IF(H11&gt;14,0))))</f>
        <v/>
      </c>
      <c r="Q11" s="415">
        <f t="shared" ref="Q11:Q44" si="5">SUM(M11:P11)</f>
        <v>0</v>
      </c>
      <c r="R11" s="303">
        <f>namenlijst!C6</f>
        <v>0</v>
      </c>
      <c r="S11" s="314"/>
      <c r="T11" s="312"/>
      <c r="U11" s="312"/>
      <c r="V11" s="312"/>
      <c r="W11" s="316"/>
      <c r="X11" s="324"/>
      <c r="Y11" s="309"/>
      <c r="Z11" s="309"/>
      <c r="AA11" s="325"/>
      <c r="AB11" s="314"/>
      <c r="AC11" s="311"/>
      <c r="AD11" s="311"/>
      <c r="AE11" s="311"/>
      <c r="AF11" s="397"/>
      <c r="AG11" s="397"/>
      <c r="AH11" s="397"/>
      <c r="AI11" s="398"/>
      <c r="AJ11" s="399"/>
      <c r="AK11" s="400"/>
      <c r="AL11" s="400"/>
      <c r="AM11" s="400"/>
      <c r="AN11" s="400"/>
      <c r="AO11" s="400"/>
      <c r="AP11" s="400"/>
      <c r="AQ11" s="400"/>
      <c r="AR11" s="400"/>
      <c r="AS11" s="400"/>
      <c r="AT11" s="400"/>
      <c r="AU11" s="400"/>
      <c r="AV11" s="400"/>
      <c r="AW11" s="400"/>
      <c r="AX11" s="400"/>
      <c r="AY11" s="400"/>
      <c r="AZ11" s="401"/>
      <c r="BA11" s="332" t="str">
        <f t="shared" ref="BA11:BA44" si="6">IF(R11=0,"",IF(R11&gt;0,COUNTIF(S11:AZ11,"")))</f>
        <v/>
      </c>
      <c r="BB11" s="377">
        <f t="shared" si="0"/>
        <v>0</v>
      </c>
      <c r="BC11" s="407"/>
    </row>
    <row r="12" spans="2:55" x14ac:dyDescent="0.2">
      <c r="B12" s="70">
        <v>3</v>
      </c>
      <c r="C12" s="247">
        <f>namenlijst!C7</f>
        <v>0</v>
      </c>
      <c r="D12" s="7"/>
      <c r="E12" s="365"/>
      <c r="F12" s="365"/>
      <c r="G12" s="365"/>
      <c r="H12" s="365"/>
      <c r="I12" s="7"/>
      <c r="J12" s="7"/>
      <c r="K12" s="7"/>
      <c r="L12" s="9"/>
      <c r="M12" s="415" t="str">
        <f t="shared" si="1"/>
        <v/>
      </c>
      <c r="N12" s="415" t="str">
        <f t="shared" si="2"/>
        <v/>
      </c>
      <c r="O12" s="415" t="str">
        <f t="shared" si="3"/>
        <v/>
      </c>
      <c r="P12" s="415" t="str">
        <f t="shared" si="4"/>
        <v/>
      </c>
      <c r="Q12" s="415">
        <f t="shared" si="5"/>
        <v>0</v>
      </c>
      <c r="R12" s="303">
        <f>namenlijst!C7</f>
        <v>0</v>
      </c>
      <c r="S12" s="314"/>
      <c r="T12" s="312"/>
      <c r="U12" s="312"/>
      <c r="V12" s="312"/>
      <c r="W12" s="316"/>
      <c r="X12" s="334"/>
      <c r="Y12" s="308"/>
      <c r="Z12" s="309"/>
      <c r="AA12" s="335"/>
      <c r="AB12" s="314"/>
      <c r="AC12" s="311"/>
      <c r="AD12" s="311"/>
      <c r="AE12" s="311"/>
      <c r="AF12" s="397"/>
      <c r="AG12" s="397"/>
      <c r="AH12" s="397"/>
      <c r="AI12" s="398"/>
      <c r="AJ12" s="399"/>
      <c r="AK12" s="400"/>
      <c r="AL12" s="400"/>
      <c r="AM12" s="400"/>
      <c r="AN12" s="400"/>
      <c r="AO12" s="400"/>
      <c r="AP12" s="400"/>
      <c r="AQ12" s="400"/>
      <c r="AR12" s="400"/>
      <c r="AS12" s="400"/>
      <c r="AT12" s="400"/>
      <c r="AU12" s="400"/>
      <c r="AV12" s="400"/>
      <c r="AW12" s="400"/>
      <c r="AX12" s="400"/>
      <c r="AY12" s="400"/>
      <c r="AZ12" s="401"/>
      <c r="BA12" s="332" t="str">
        <f t="shared" si="6"/>
        <v/>
      </c>
      <c r="BB12" s="377">
        <f t="shared" si="0"/>
        <v>0</v>
      </c>
      <c r="BC12" s="407"/>
    </row>
    <row r="13" spans="2:55" x14ac:dyDescent="0.2">
      <c r="B13" s="70">
        <v>4</v>
      </c>
      <c r="C13" s="247">
        <f>namenlijst!C8</f>
        <v>0</v>
      </c>
      <c r="D13" s="7"/>
      <c r="E13" s="365"/>
      <c r="F13" s="365"/>
      <c r="G13" s="365"/>
      <c r="H13" s="365"/>
      <c r="I13" s="7"/>
      <c r="J13" s="7"/>
      <c r="K13" s="7"/>
      <c r="L13" s="9"/>
      <c r="M13" s="415" t="str">
        <f t="shared" si="1"/>
        <v/>
      </c>
      <c r="N13" s="415" t="str">
        <f t="shared" si="2"/>
        <v/>
      </c>
      <c r="O13" s="415" t="str">
        <f t="shared" si="3"/>
        <v/>
      </c>
      <c r="P13" s="415" t="str">
        <f t="shared" si="4"/>
        <v/>
      </c>
      <c r="Q13" s="415">
        <f t="shared" si="5"/>
        <v>0</v>
      </c>
      <c r="R13" s="303">
        <f>namenlijst!C8</f>
        <v>0</v>
      </c>
      <c r="S13" s="314"/>
      <c r="T13" s="312"/>
      <c r="U13" s="312"/>
      <c r="V13" s="312"/>
      <c r="W13" s="317"/>
      <c r="X13" s="324"/>
      <c r="Y13" s="310"/>
      <c r="Z13" s="309"/>
      <c r="AA13" s="327"/>
      <c r="AB13" s="331"/>
      <c r="AC13" s="313"/>
      <c r="AD13" s="313"/>
      <c r="AE13" s="313"/>
      <c r="AF13" s="313"/>
      <c r="AG13" s="313"/>
      <c r="AH13" s="313"/>
      <c r="AI13" s="398"/>
      <c r="AJ13" s="399"/>
      <c r="AK13" s="400"/>
      <c r="AL13" s="400"/>
      <c r="AM13" s="400"/>
      <c r="AN13" s="400"/>
      <c r="AO13" s="400"/>
      <c r="AP13" s="400"/>
      <c r="AQ13" s="400"/>
      <c r="AR13" s="310"/>
      <c r="AS13" s="400"/>
      <c r="AT13" s="400"/>
      <c r="AU13" s="310"/>
      <c r="AV13" s="310"/>
      <c r="AW13" s="310"/>
      <c r="AX13" s="310"/>
      <c r="AY13" s="400"/>
      <c r="AZ13" s="401"/>
      <c r="BA13" s="332" t="str">
        <f t="shared" si="6"/>
        <v/>
      </c>
      <c r="BB13" s="377">
        <f t="shared" si="0"/>
        <v>0</v>
      </c>
      <c r="BC13" s="408"/>
    </row>
    <row r="14" spans="2:55" x14ac:dyDescent="0.2">
      <c r="B14" s="70">
        <v>5</v>
      </c>
      <c r="C14" s="247">
        <f>namenlijst!C9</f>
        <v>0</v>
      </c>
      <c r="D14" s="7"/>
      <c r="E14" s="365"/>
      <c r="F14" s="365"/>
      <c r="G14" s="365"/>
      <c r="H14" s="365"/>
      <c r="I14" s="7"/>
      <c r="J14" s="7"/>
      <c r="K14" s="7"/>
      <c r="L14" s="9"/>
      <c r="M14" s="415" t="str">
        <f t="shared" si="1"/>
        <v/>
      </c>
      <c r="N14" s="415" t="str">
        <f t="shared" si="2"/>
        <v/>
      </c>
      <c r="O14" s="415" t="str">
        <f t="shared" si="3"/>
        <v/>
      </c>
      <c r="P14" s="415" t="str">
        <f t="shared" si="4"/>
        <v/>
      </c>
      <c r="Q14" s="415">
        <f t="shared" si="5"/>
        <v>0</v>
      </c>
      <c r="R14" s="303">
        <f>namenlijst!C9</f>
        <v>0</v>
      </c>
      <c r="S14" s="314"/>
      <c r="T14" s="312"/>
      <c r="U14" s="312"/>
      <c r="V14" s="312"/>
      <c r="W14" s="315"/>
      <c r="X14" s="324"/>
      <c r="Y14" s="308"/>
      <c r="Z14" s="308"/>
      <c r="AA14" s="335"/>
      <c r="AB14" s="314"/>
      <c r="AC14" s="311"/>
      <c r="AD14" s="311"/>
      <c r="AE14" s="311"/>
      <c r="AF14" s="397"/>
      <c r="AG14" s="397"/>
      <c r="AH14" s="397"/>
      <c r="AI14" s="398"/>
      <c r="AJ14" s="399"/>
      <c r="AK14" s="400"/>
      <c r="AL14" s="400"/>
      <c r="AM14" s="400"/>
      <c r="AN14" s="400"/>
      <c r="AO14" s="400"/>
      <c r="AP14" s="400"/>
      <c r="AQ14" s="400"/>
      <c r="AR14" s="400"/>
      <c r="AS14" s="400"/>
      <c r="AT14" s="400"/>
      <c r="AU14" s="400"/>
      <c r="AV14" s="400"/>
      <c r="AW14" s="400"/>
      <c r="AX14" s="400"/>
      <c r="AY14" s="400"/>
      <c r="AZ14" s="401"/>
      <c r="BA14" s="332" t="str">
        <f t="shared" si="6"/>
        <v/>
      </c>
      <c r="BB14" s="377">
        <f t="shared" si="0"/>
        <v>0</v>
      </c>
      <c r="BC14" s="407"/>
    </row>
    <row r="15" spans="2:55" x14ac:dyDescent="0.2">
      <c r="B15" s="70">
        <v>6</v>
      </c>
      <c r="C15" s="418">
        <f>namenlijst!C10</f>
        <v>0</v>
      </c>
      <c r="D15" s="7"/>
      <c r="E15" s="365"/>
      <c r="F15" s="365"/>
      <c r="G15" s="365"/>
      <c r="H15" s="365"/>
      <c r="I15" s="7"/>
      <c r="J15" s="7"/>
      <c r="K15" s="7"/>
      <c r="L15" s="9"/>
      <c r="M15" s="415" t="str">
        <f t="shared" si="1"/>
        <v/>
      </c>
      <c r="N15" s="415" t="str">
        <f t="shared" si="2"/>
        <v/>
      </c>
      <c r="O15" s="415" t="str">
        <f t="shared" si="3"/>
        <v/>
      </c>
      <c r="P15" s="415" t="str">
        <f t="shared" si="4"/>
        <v/>
      </c>
      <c r="Q15" s="415">
        <f t="shared" si="5"/>
        <v>0</v>
      </c>
      <c r="R15" s="303">
        <f>namenlijst!C10</f>
        <v>0</v>
      </c>
      <c r="S15" s="314"/>
      <c r="T15" s="311"/>
      <c r="U15" s="312"/>
      <c r="V15" s="311"/>
      <c r="W15" s="315"/>
      <c r="X15" s="334"/>
      <c r="Y15" s="308"/>
      <c r="Z15" s="309"/>
      <c r="AA15" s="335"/>
      <c r="AB15" s="314"/>
      <c r="AC15" s="311"/>
      <c r="AD15" s="311"/>
      <c r="AE15" s="311"/>
      <c r="AF15" s="397"/>
      <c r="AG15" s="397"/>
      <c r="AH15" s="397"/>
      <c r="AI15" s="398"/>
      <c r="AJ15" s="399"/>
      <c r="AK15" s="400"/>
      <c r="AL15" s="400"/>
      <c r="AM15" s="400"/>
      <c r="AN15" s="400"/>
      <c r="AO15" s="400"/>
      <c r="AP15" s="400"/>
      <c r="AQ15" s="400"/>
      <c r="AR15" s="400"/>
      <c r="AS15" s="400"/>
      <c r="AT15" s="400"/>
      <c r="AU15" s="400"/>
      <c r="AV15" s="400"/>
      <c r="AW15" s="400"/>
      <c r="AX15" s="400"/>
      <c r="AY15" s="400"/>
      <c r="AZ15" s="401"/>
      <c r="BA15" s="332" t="str">
        <f t="shared" si="6"/>
        <v/>
      </c>
      <c r="BB15" s="377">
        <f t="shared" si="0"/>
        <v>0</v>
      </c>
      <c r="BC15" s="407"/>
    </row>
    <row r="16" spans="2:55" x14ac:dyDescent="0.2">
      <c r="B16" s="70">
        <v>7</v>
      </c>
      <c r="C16" s="247">
        <f>namenlijst!C11</f>
        <v>0</v>
      </c>
      <c r="D16" s="7"/>
      <c r="E16" s="365"/>
      <c r="F16" s="365"/>
      <c r="G16" s="365"/>
      <c r="H16" s="365"/>
      <c r="I16" s="7"/>
      <c r="J16" s="7"/>
      <c r="K16" s="7"/>
      <c r="L16" s="9"/>
      <c r="M16" s="415" t="str">
        <f t="shared" si="1"/>
        <v/>
      </c>
      <c r="N16" s="415" t="str">
        <f t="shared" si="2"/>
        <v/>
      </c>
      <c r="O16" s="415" t="str">
        <f t="shared" si="3"/>
        <v/>
      </c>
      <c r="P16" s="415" t="str">
        <f t="shared" si="4"/>
        <v/>
      </c>
      <c r="Q16" s="415">
        <f t="shared" si="5"/>
        <v>0</v>
      </c>
      <c r="R16" s="303">
        <f>namenlijst!C11</f>
        <v>0</v>
      </c>
      <c r="S16" s="314"/>
      <c r="T16" s="311"/>
      <c r="U16" s="312"/>
      <c r="V16" s="311"/>
      <c r="W16" s="315"/>
      <c r="X16" s="334"/>
      <c r="Y16" s="308"/>
      <c r="Z16" s="308"/>
      <c r="AA16" s="335"/>
      <c r="AB16" s="314"/>
      <c r="AC16" s="311"/>
      <c r="AD16" s="311"/>
      <c r="AE16" s="311"/>
      <c r="AF16" s="397"/>
      <c r="AG16" s="397"/>
      <c r="AH16" s="397"/>
      <c r="AI16" s="398"/>
      <c r="AJ16" s="399"/>
      <c r="AK16" s="400"/>
      <c r="AL16" s="400"/>
      <c r="AM16" s="400"/>
      <c r="AN16" s="400"/>
      <c r="AO16" s="400"/>
      <c r="AP16" s="400"/>
      <c r="AQ16" s="400"/>
      <c r="AR16" s="400"/>
      <c r="AS16" s="400"/>
      <c r="AT16" s="400"/>
      <c r="AU16" s="400"/>
      <c r="AV16" s="400"/>
      <c r="AW16" s="400"/>
      <c r="AX16" s="400"/>
      <c r="AY16" s="400"/>
      <c r="AZ16" s="401"/>
      <c r="BA16" s="332" t="str">
        <f t="shared" si="6"/>
        <v/>
      </c>
      <c r="BB16" s="377">
        <f t="shared" si="0"/>
        <v>0</v>
      </c>
      <c r="BC16" s="407"/>
    </row>
    <row r="17" spans="2:55" x14ac:dyDescent="0.2">
      <c r="B17" s="70">
        <v>8</v>
      </c>
      <c r="C17" s="247">
        <f>namenlijst!C12</f>
        <v>0</v>
      </c>
      <c r="D17" s="7"/>
      <c r="E17" s="365"/>
      <c r="F17" s="365"/>
      <c r="G17" s="365"/>
      <c r="H17" s="365"/>
      <c r="I17" s="7"/>
      <c r="J17" s="7"/>
      <c r="K17" s="7"/>
      <c r="L17" s="9"/>
      <c r="M17" s="415" t="str">
        <f t="shared" si="1"/>
        <v/>
      </c>
      <c r="N17" s="415" t="str">
        <f t="shared" si="2"/>
        <v/>
      </c>
      <c r="O17" s="415" t="str">
        <f t="shared" si="3"/>
        <v/>
      </c>
      <c r="P17" s="415" t="str">
        <f t="shared" si="4"/>
        <v/>
      </c>
      <c r="Q17" s="415">
        <f t="shared" si="5"/>
        <v>0</v>
      </c>
      <c r="R17" s="303">
        <f>namenlijst!C12</f>
        <v>0</v>
      </c>
      <c r="S17" s="314"/>
      <c r="T17" s="312"/>
      <c r="U17" s="312"/>
      <c r="V17" s="312"/>
      <c r="W17" s="316"/>
      <c r="X17" s="324"/>
      <c r="Y17" s="309"/>
      <c r="Z17" s="309"/>
      <c r="AA17" s="325"/>
      <c r="AB17" s="318"/>
      <c r="AC17" s="312"/>
      <c r="AD17" s="312"/>
      <c r="AE17" s="312"/>
      <c r="AF17" s="397"/>
      <c r="AG17" s="397"/>
      <c r="AH17" s="397"/>
      <c r="AI17" s="398"/>
      <c r="AJ17" s="399"/>
      <c r="AK17" s="400"/>
      <c r="AL17" s="400"/>
      <c r="AM17" s="400"/>
      <c r="AN17" s="400"/>
      <c r="AO17" s="400"/>
      <c r="AP17" s="400"/>
      <c r="AQ17" s="400"/>
      <c r="AR17" s="400"/>
      <c r="AS17" s="400"/>
      <c r="AT17" s="400"/>
      <c r="AU17" s="400"/>
      <c r="AV17" s="400"/>
      <c r="AW17" s="400"/>
      <c r="AX17" s="400"/>
      <c r="AY17" s="400"/>
      <c r="AZ17" s="401"/>
      <c r="BA17" s="332" t="str">
        <f t="shared" si="6"/>
        <v/>
      </c>
      <c r="BB17" s="377">
        <f t="shared" si="0"/>
        <v>0</v>
      </c>
      <c r="BC17" s="407"/>
    </row>
    <row r="18" spans="2:55" x14ac:dyDescent="0.2">
      <c r="B18" s="70">
        <v>9</v>
      </c>
      <c r="C18" s="418">
        <f>namenlijst!C13</f>
        <v>0</v>
      </c>
      <c r="D18" s="7"/>
      <c r="E18" s="365"/>
      <c r="F18" s="365"/>
      <c r="G18" s="365"/>
      <c r="H18" s="365"/>
      <c r="I18" s="7"/>
      <c r="J18" s="7"/>
      <c r="K18" s="7"/>
      <c r="L18" s="9"/>
      <c r="M18" s="415" t="str">
        <f t="shared" si="1"/>
        <v/>
      </c>
      <c r="N18" s="415" t="str">
        <f t="shared" si="2"/>
        <v/>
      </c>
      <c r="O18" s="415" t="str">
        <f t="shared" si="3"/>
        <v/>
      </c>
      <c r="P18" s="415" t="str">
        <f t="shared" si="4"/>
        <v/>
      </c>
      <c r="Q18" s="415">
        <f t="shared" si="5"/>
        <v>0</v>
      </c>
      <c r="R18" s="303">
        <f>namenlijst!C13</f>
        <v>0</v>
      </c>
      <c r="S18" s="314"/>
      <c r="T18" s="311"/>
      <c r="U18" s="312"/>
      <c r="V18" s="311"/>
      <c r="W18" s="315"/>
      <c r="X18" s="334"/>
      <c r="Y18" s="308"/>
      <c r="Z18" s="309"/>
      <c r="AA18" s="335"/>
      <c r="AB18" s="314"/>
      <c r="AC18" s="311"/>
      <c r="AD18" s="311"/>
      <c r="AE18" s="311"/>
      <c r="AF18" s="397"/>
      <c r="AG18" s="397"/>
      <c r="AH18" s="397"/>
      <c r="AI18" s="398"/>
      <c r="AJ18" s="399"/>
      <c r="AK18" s="400"/>
      <c r="AL18" s="400"/>
      <c r="AM18" s="400"/>
      <c r="AN18" s="400"/>
      <c r="AO18" s="400"/>
      <c r="AP18" s="400"/>
      <c r="AQ18" s="400"/>
      <c r="AR18" s="400"/>
      <c r="AS18" s="400"/>
      <c r="AT18" s="400"/>
      <c r="AU18" s="400"/>
      <c r="AV18" s="400"/>
      <c r="AW18" s="400"/>
      <c r="AX18" s="400"/>
      <c r="AY18" s="400"/>
      <c r="AZ18" s="401"/>
      <c r="BA18" s="332" t="str">
        <f t="shared" si="6"/>
        <v/>
      </c>
      <c r="BB18" s="377">
        <f t="shared" si="0"/>
        <v>0</v>
      </c>
      <c r="BC18" s="407"/>
    </row>
    <row r="19" spans="2:55" x14ac:dyDescent="0.2">
      <c r="B19" s="70">
        <v>10</v>
      </c>
      <c r="C19" s="247">
        <f>namenlijst!C14</f>
        <v>0</v>
      </c>
      <c r="D19" s="7"/>
      <c r="E19" s="365"/>
      <c r="F19" s="365"/>
      <c r="G19" s="365"/>
      <c r="H19" s="365"/>
      <c r="I19" s="7"/>
      <c r="J19" s="7"/>
      <c r="K19" s="7"/>
      <c r="L19" s="9"/>
      <c r="M19" s="415" t="str">
        <f t="shared" si="1"/>
        <v/>
      </c>
      <c r="N19" s="415" t="str">
        <f t="shared" si="2"/>
        <v/>
      </c>
      <c r="O19" s="415" t="str">
        <f t="shared" si="3"/>
        <v/>
      </c>
      <c r="P19" s="415" t="str">
        <f t="shared" si="4"/>
        <v/>
      </c>
      <c r="Q19" s="415">
        <f t="shared" si="5"/>
        <v>0</v>
      </c>
      <c r="R19" s="303">
        <f>namenlijst!C14</f>
        <v>0</v>
      </c>
      <c r="S19" s="314"/>
      <c r="T19" s="311"/>
      <c r="U19" s="311"/>
      <c r="V19" s="311"/>
      <c r="W19" s="315"/>
      <c r="X19" s="322"/>
      <c r="Y19" s="307"/>
      <c r="Z19" s="307"/>
      <c r="AA19" s="323"/>
      <c r="AB19" s="314"/>
      <c r="AC19" s="311"/>
      <c r="AD19" s="311"/>
      <c r="AE19" s="311"/>
      <c r="AF19" s="397"/>
      <c r="AG19" s="397"/>
      <c r="AH19" s="397"/>
      <c r="AI19" s="398"/>
      <c r="AJ19" s="399"/>
      <c r="AK19" s="400"/>
      <c r="AL19" s="400"/>
      <c r="AM19" s="400"/>
      <c r="AN19" s="400"/>
      <c r="AO19" s="400"/>
      <c r="AP19" s="400"/>
      <c r="AQ19" s="400"/>
      <c r="AR19" s="400"/>
      <c r="AS19" s="400"/>
      <c r="AT19" s="400"/>
      <c r="AU19" s="400"/>
      <c r="AV19" s="400"/>
      <c r="AW19" s="400"/>
      <c r="AX19" s="400"/>
      <c r="AY19" s="400"/>
      <c r="AZ19" s="401"/>
      <c r="BA19" s="332" t="str">
        <f t="shared" si="6"/>
        <v/>
      </c>
      <c r="BB19" s="377">
        <f t="shared" si="0"/>
        <v>0</v>
      </c>
      <c r="BC19" s="407"/>
    </row>
    <row r="20" spans="2:55" x14ac:dyDescent="0.2">
      <c r="B20" s="70">
        <v>11</v>
      </c>
      <c r="C20" s="247">
        <f>namenlijst!C15</f>
        <v>0</v>
      </c>
      <c r="D20" s="7"/>
      <c r="E20" s="365"/>
      <c r="F20" s="365"/>
      <c r="G20" s="365"/>
      <c r="H20" s="365"/>
      <c r="I20" s="7"/>
      <c r="J20" s="7"/>
      <c r="K20" s="7"/>
      <c r="L20" s="9"/>
      <c r="M20" s="415" t="str">
        <f t="shared" si="1"/>
        <v/>
      </c>
      <c r="N20" s="415" t="str">
        <f t="shared" si="2"/>
        <v/>
      </c>
      <c r="O20" s="415" t="str">
        <f t="shared" si="3"/>
        <v/>
      </c>
      <c r="P20" s="415" t="str">
        <f t="shared" si="4"/>
        <v/>
      </c>
      <c r="Q20" s="415">
        <f t="shared" si="5"/>
        <v>0</v>
      </c>
      <c r="R20" s="303">
        <f>namenlijst!C15</f>
        <v>0</v>
      </c>
      <c r="S20" s="314"/>
      <c r="T20" s="312"/>
      <c r="U20" s="312"/>
      <c r="V20" s="312"/>
      <c r="W20" s="316"/>
      <c r="X20" s="326"/>
      <c r="Y20" s="310"/>
      <c r="Z20" s="310"/>
      <c r="AA20" s="327"/>
      <c r="AB20" s="331"/>
      <c r="AC20" s="313"/>
      <c r="AD20" s="313"/>
      <c r="AE20" s="313"/>
      <c r="AF20" s="313"/>
      <c r="AG20" s="313"/>
      <c r="AH20" s="313"/>
      <c r="AI20" s="317"/>
      <c r="AJ20" s="399"/>
      <c r="AK20" s="400"/>
      <c r="AL20" s="400"/>
      <c r="AM20" s="400"/>
      <c r="AN20" s="400"/>
      <c r="AO20" s="400"/>
      <c r="AP20" s="400"/>
      <c r="AQ20" s="400"/>
      <c r="AR20" s="310"/>
      <c r="AS20" s="310"/>
      <c r="AT20" s="400"/>
      <c r="AU20" s="400"/>
      <c r="AV20" s="400"/>
      <c r="AW20" s="400"/>
      <c r="AX20" s="400"/>
      <c r="AY20" s="400"/>
      <c r="AZ20" s="401"/>
      <c r="BA20" s="332" t="str">
        <f t="shared" si="6"/>
        <v/>
      </c>
      <c r="BB20" s="377">
        <f t="shared" si="0"/>
        <v>0</v>
      </c>
      <c r="BC20" s="407"/>
    </row>
    <row r="21" spans="2:55" x14ac:dyDescent="0.2">
      <c r="B21" s="70">
        <v>12</v>
      </c>
      <c r="C21" s="247">
        <f>namenlijst!C16</f>
        <v>0</v>
      </c>
      <c r="D21" s="7"/>
      <c r="E21" s="365"/>
      <c r="F21" s="365"/>
      <c r="G21" s="365"/>
      <c r="H21" s="365"/>
      <c r="I21" s="7"/>
      <c r="J21" s="7"/>
      <c r="K21" s="7"/>
      <c r="L21" s="9"/>
      <c r="M21" s="415" t="str">
        <f t="shared" si="1"/>
        <v/>
      </c>
      <c r="N21" s="415" t="str">
        <f t="shared" si="2"/>
        <v/>
      </c>
      <c r="O21" s="415" t="str">
        <f t="shared" si="3"/>
        <v/>
      </c>
      <c r="P21" s="415" t="str">
        <f t="shared" si="4"/>
        <v/>
      </c>
      <c r="Q21" s="415">
        <f t="shared" si="5"/>
        <v>0</v>
      </c>
      <c r="R21" s="303">
        <f>namenlijst!C16</f>
        <v>0</v>
      </c>
      <c r="S21" s="314"/>
      <c r="T21" s="312"/>
      <c r="U21" s="311"/>
      <c r="V21" s="311"/>
      <c r="W21" s="315"/>
      <c r="X21" s="334"/>
      <c r="Y21" s="309"/>
      <c r="Z21" s="309"/>
      <c r="AA21" s="325"/>
      <c r="AB21" s="318"/>
      <c r="AC21" s="312"/>
      <c r="AD21" s="311"/>
      <c r="AE21" s="311"/>
      <c r="AF21" s="397"/>
      <c r="AG21" s="397"/>
      <c r="AH21" s="397"/>
      <c r="AI21" s="398"/>
      <c r="AJ21" s="399"/>
      <c r="AK21" s="400"/>
      <c r="AL21" s="400"/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1"/>
      <c r="BA21" s="332" t="str">
        <f t="shared" si="6"/>
        <v/>
      </c>
      <c r="BB21" s="377">
        <f t="shared" si="0"/>
        <v>0</v>
      </c>
      <c r="BC21" s="407"/>
    </row>
    <row r="22" spans="2:55" x14ac:dyDescent="0.2">
      <c r="B22" s="70">
        <v>13</v>
      </c>
      <c r="C22" s="247">
        <f>namenlijst!C17</f>
        <v>0</v>
      </c>
      <c r="D22" s="7"/>
      <c r="E22" s="365"/>
      <c r="F22" s="365"/>
      <c r="G22" s="365"/>
      <c r="H22" s="365"/>
      <c r="I22" s="7"/>
      <c r="J22" s="7"/>
      <c r="K22" s="7"/>
      <c r="L22" s="9"/>
      <c r="M22" s="415" t="str">
        <f t="shared" si="1"/>
        <v/>
      </c>
      <c r="N22" s="415" t="str">
        <f t="shared" si="2"/>
        <v/>
      </c>
      <c r="O22" s="415" t="str">
        <f t="shared" si="3"/>
        <v/>
      </c>
      <c r="P22" s="415" t="str">
        <f t="shared" si="4"/>
        <v/>
      </c>
      <c r="Q22" s="415">
        <f t="shared" si="5"/>
        <v>0</v>
      </c>
      <c r="R22" s="303">
        <f>namenlijst!C17</f>
        <v>0</v>
      </c>
      <c r="S22" s="314"/>
      <c r="T22" s="312"/>
      <c r="U22" s="312"/>
      <c r="V22" s="312"/>
      <c r="W22" s="317"/>
      <c r="X22" s="326"/>
      <c r="Y22" s="310"/>
      <c r="Z22" s="310"/>
      <c r="AA22" s="327"/>
      <c r="AB22" s="331"/>
      <c r="AC22" s="313"/>
      <c r="AD22" s="313"/>
      <c r="AE22" s="313"/>
      <c r="AF22" s="313"/>
      <c r="AG22" s="313"/>
      <c r="AH22" s="313"/>
      <c r="AI22" s="317"/>
      <c r="AJ22" s="399"/>
      <c r="AK22" s="400"/>
      <c r="AL22" s="400"/>
      <c r="AM22" s="400"/>
      <c r="AN22" s="400"/>
      <c r="AO22" s="400"/>
      <c r="AP22" s="400"/>
      <c r="AQ22" s="400"/>
      <c r="AR22" s="400"/>
      <c r="AS22" s="400"/>
      <c r="AT22" s="400"/>
      <c r="AU22" s="310"/>
      <c r="AV22" s="310"/>
      <c r="AW22" s="310"/>
      <c r="AX22" s="400"/>
      <c r="AY22" s="310"/>
      <c r="AZ22" s="401"/>
      <c r="BA22" s="332" t="str">
        <f t="shared" si="6"/>
        <v/>
      </c>
      <c r="BB22" s="377">
        <f t="shared" si="0"/>
        <v>0</v>
      </c>
      <c r="BC22" s="407"/>
    </row>
    <row r="23" spans="2:55" x14ac:dyDescent="0.2">
      <c r="B23" s="70">
        <v>14</v>
      </c>
      <c r="C23" s="247">
        <f>namenlijst!C18</f>
        <v>0</v>
      </c>
      <c r="D23" s="7"/>
      <c r="E23" s="365"/>
      <c r="F23" s="365"/>
      <c r="G23" s="365"/>
      <c r="H23" s="365"/>
      <c r="I23" s="7"/>
      <c r="J23" s="7"/>
      <c r="K23" s="7"/>
      <c r="L23" s="9"/>
      <c r="M23" s="415" t="str">
        <f t="shared" si="1"/>
        <v/>
      </c>
      <c r="N23" s="415" t="str">
        <f t="shared" si="2"/>
        <v/>
      </c>
      <c r="O23" s="415" t="str">
        <f t="shared" si="3"/>
        <v/>
      </c>
      <c r="P23" s="415" t="str">
        <f t="shared" si="4"/>
        <v/>
      </c>
      <c r="Q23" s="415">
        <f t="shared" si="5"/>
        <v>0</v>
      </c>
      <c r="R23" s="303">
        <f>namenlijst!C18</f>
        <v>0</v>
      </c>
      <c r="S23" s="314"/>
      <c r="T23" s="311"/>
      <c r="U23" s="312"/>
      <c r="V23" s="311"/>
      <c r="W23" s="315"/>
      <c r="X23" s="334"/>
      <c r="Y23" s="308"/>
      <c r="Z23" s="309"/>
      <c r="AA23" s="335"/>
      <c r="AB23" s="314"/>
      <c r="AC23" s="311"/>
      <c r="AD23" s="311"/>
      <c r="AE23" s="311"/>
      <c r="AF23" s="397"/>
      <c r="AG23" s="397"/>
      <c r="AH23" s="397"/>
      <c r="AI23" s="398"/>
      <c r="AJ23" s="399"/>
      <c r="AK23" s="400"/>
      <c r="AL23" s="400"/>
      <c r="AM23" s="400"/>
      <c r="AN23" s="400"/>
      <c r="AO23" s="400"/>
      <c r="AP23" s="400"/>
      <c r="AQ23" s="400"/>
      <c r="AR23" s="400"/>
      <c r="AS23" s="400"/>
      <c r="AT23" s="400"/>
      <c r="AU23" s="400"/>
      <c r="AV23" s="400"/>
      <c r="AW23" s="400"/>
      <c r="AX23" s="400"/>
      <c r="AY23" s="400"/>
      <c r="AZ23" s="401"/>
      <c r="BA23" s="332" t="str">
        <f t="shared" si="6"/>
        <v/>
      </c>
      <c r="BB23" s="377">
        <f t="shared" si="0"/>
        <v>0</v>
      </c>
      <c r="BC23" s="407"/>
    </row>
    <row r="24" spans="2:55" x14ac:dyDescent="0.2">
      <c r="B24" s="70">
        <v>15</v>
      </c>
      <c r="C24" s="247">
        <f>namenlijst!C19</f>
        <v>0</v>
      </c>
      <c r="D24" s="7"/>
      <c r="E24" s="365"/>
      <c r="F24" s="365"/>
      <c r="G24" s="365"/>
      <c r="H24" s="365"/>
      <c r="I24" s="7"/>
      <c r="J24" s="7"/>
      <c r="K24" s="7"/>
      <c r="L24" s="9"/>
      <c r="M24" s="415" t="str">
        <f t="shared" si="1"/>
        <v/>
      </c>
      <c r="N24" s="415" t="str">
        <f t="shared" si="2"/>
        <v/>
      </c>
      <c r="O24" s="415" t="str">
        <f t="shared" si="3"/>
        <v/>
      </c>
      <c r="P24" s="415" t="str">
        <f t="shared" si="4"/>
        <v/>
      </c>
      <c r="Q24" s="415">
        <f t="shared" si="5"/>
        <v>0</v>
      </c>
      <c r="R24" s="303">
        <f>namenlijst!C19</f>
        <v>0</v>
      </c>
      <c r="S24" s="314"/>
      <c r="T24" s="312"/>
      <c r="U24" s="312"/>
      <c r="V24" s="312"/>
      <c r="W24" s="316"/>
      <c r="X24" s="324"/>
      <c r="Y24" s="308"/>
      <c r="Z24" s="309"/>
      <c r="AA24" s="325"/>
      <c r="AB24" s="314"/>
      <c r="AC24" s="311"/>
      <c r="AD24" s="311"/>
      <c r="AE24" s="311"/>
      <c r="AF24" s="397"/>
      <c r="AG24" s="397"/>
      <c r="AH24" s="397"/>
      <c r="AI24" s="398"/>
      <c r="AJ24" s="399"/>
      <c r="AK24" s="400"/>
      <c r="AL24" s="400"/>
      <c r="AM24" s="400"/>
      <c r="AN24" s="400"/>
      <c r="AO24" s="400"/>
      <c r="AP24" s="400"/>
      <c r="AQ24" s="400"/>
      <c r="AR24" s="400"/>
      <c r="AS24" s="400"/>
      <c r="AT24" s="400"/>
      <c r="AU24" s="400"/>
      <c r="AV24" s="400"/>
      <c r="AW24" s="400"/>
      <c r="AX24" s="400"/>
      <c r="AY24" s="400"/>
      <c r="AZ24" s="401"/>
      <c r="BA24" s="332" t="str">
        <f t="shared" si="6"/>
        <v/>
      </c>
      <c r="BB24" s="377">
        <f t="shared" si="0"/>
        <v>0</v>
      </c>
      <c r="BC24" s="407"/>
    </row>
    <row r="25" spans="2:55" x14ac:dyDescent="0.2">
      <c r="B25" s="70">
        <v>16</v>
      </c>
      <c r="C25" s="247">
        <f>namenlijst!C20</f>
        <v>0</v>
      </c>
      <c r="D25" s="7"/>
      <c r="E25" s="365"/>
      <c r="F25" s="365"/>
      <c r="G25" s="365"/>
      <c r="H25" s="365"/>
      <c r="I25" s="7"/>
      <c r="J25" s="7"/>
      <c r="K25" s="7"/>
      <c r="L25" s="9"/>
      <c r="M25" s="415" t="str">
        <f t="shared" si="1"/>
        <v/>
      </c>
      <c r="N25" s="415" t="str">
        <f t="shared" si="2"/>
        <v/>
      </c>
      <c r="O25" s="415" t="str">
        <f t="shared" si="3"/>
        <v/>
      </c>
      <c r="P25" s="415" t="str">
        <f t="shared" si="4"/>
        <v/>
      </c>
      <c r="Q25" s="415">
        <f t="shared" si="5"/>
        <v>0</v>
      </c>
      <c r="R25" s="303">
        <f>namenlijst!C20</f>
        <v>0</v>
      </c>
      <c r="S25" s="314"/>
      <c r="T25" s="312"/>
      <c r="U25" s="312"/>
      <c r="V25" s="312"/>
      <c r="W25" s="316"/>
      <c r="X25" s="324"/>
      <c r="Y25" s="309"/>
      <c r="Z25" s="309"/>
      <c r="AA25" s="325"/>
      <c r="AB25" s="318"/>
      <c r="AC25" s="312"/>
      <c r="AD25" s="313"/>
      <c r="AE25" s="312"/>
      <c r="AF25" s="313"/>
      <c r="AG25" s="313"/>
      <c r="AH25" s="397"/>
      <c r="AI25" s="398"/>
      <c r="AJ25" s="399"/>
      <c r="AK25" s="400"/>
      <c r="AL25" s="400"/>
      <c r="AM25" s="400"/>
      <c r="AN25" s="400"/>
      <c r="AO25" s="400"/>
      <c r="AP25" s="400"/>
      <c r="AQ25" s="400"/>
      <c r="AR25" s="400"/>
      <c r="AS25" s="400"/>
      <c r="AT25" s="400"/>
      <c r="AU25" s="400"/>
      <c r="AV25" s="400"/>
      <c r="AW25" s="400"/>
      <c r="AX25" s="400"/>
      <c r="AY25" s="400"/>
      <c r="AZ25" s="401"/>
      <c r="BA25" s="332" t="str">
        <f t="shared" si="6"/>
        <v/>
      </c>
      <c r="BB25" s="377">
        <f t="shared" si="0"/>
        <v>0</v>
      </c>
      <c r="BC25" s="408"/>
    </row>
    <row r="26" spans="2:55" x14ac:dyDescent="0.2">
      <c r="B26" s="70">
        <v>17</v>
      </c>
      <c r="C26" s="247">
        <f>namenlijst!C21</f>
        <v>0</v>
      </c>
      <c r="D26" s="7"/>
      <c r="E26" s="365"/>
      <c r="F26" s="365"/>
      <c r="G26" s="365"/>
      <c r="H26" s="365"/>
      <c r="I26" s="7"/>
      <c r="J26" s="7"/>
      <c r="K26" s="7"/>
      <c r="L26" s="9"/>
      <c r="M26" s="415" t="str">
        <f t="shared" si="1"/>
        <v/>
      </c>
      <c r="N26" s="415" t="str">
        <f t="shared" si="2"/>
        <v/>
      </c>
      <c r="O26" s="415" t="str">
        <f t="shared" si="3"/>
        <v/>
      </c>
      <c r="P26" s="415" t="str">
        <f t="shared" si="4"/>
        <v/>
      </c>
      <c r="Q26" s="415">
        <f t="shared" si="5"/>
        <v>0</v>
      </c>
      <c r="R26" s="303">
        <f>namenlijst!C21</f>
        <v>0</v>
      </c>
      <c r="S26" s="314"/>
      <c r="T26" s="312"/>
      <c r="U26" s="312"/>
      <c r="V26" s="312"/>
      <c r="W26" s="316"/>
      <c r="X26" s="324"/>
      <c r="Y26" s="309"/>
      <c r="Z26" s="309"/>
      <c r="AA26" s="325"/>
      <c r="AB26" s="314"/>
      <c r="AC26" s="311"/>
      <c r="AD26" s="311"/>
      <c r="AE26" s="311"/>
      <c r="AF26" s="397"/>
      <c r="AG26" s="397"/>
      <c r="AH26" s="397"/>
      <c r="AI26" s="398"/>
      <c r="AJ26" s="399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0"/>
      <c r="AX26" s="400"/>
      <c r="AY26" s="400"/>
      <c r="AZ26" s="401"/>
      <c r="BA26" s="332" t="str">
        <f t="shared" si="6"/>
        <v/>
      </c>
      <c r="BB26" s="377">
        <f t="shared" si="0"/>
        <v>0</v>
      </c>
      <c r="BC26" s="407"/>
    </row>
    <row r="27" spans="2:55" x14ac:dyDescent="0.2">
      <c r="B27" s="70">
        <v>18</v>
      </c>
      <c r="C27" s="247">
        <f>namenlijst!C22</f>
        <v>0</v>
      </c>
      <c r="D27" s="7"/>
      <c r="E27" s="365"/>
      <c r="F27" s="365"/>
      <c r="G27" s="365"/>
      <c r="H27" s="365"/>
      <c r="I27" s="7"/>
      <c r="J27" s="7"/>
      <c r="K27" s="7"/>
      <c r="L27" s="9"/>
      <c r="M27" s="415" t="str">
        <f t="shared" si="1"/>
        <v/>
      </c>
      <c r="N27" s="415" t="str">
        <f t="shared" si="2"/>
        <v/>
      </c>
      <c r="O27" s="415" t="str">
        <f t="shared" si="3"/>
        <v/>
      </c>
      <c r="P27" s="415" t="str">
        <f t="shared" si="4"/>
        <v/>
      </c>
      <c r="Q27" s="415">
        <f t="shared" si="5"/>
        <v>0</v>
      </c>
      <c r="R27" s="303">
        <f>namenlijst!C22</f>
        <v>0</v>
      </c>
      <c r="S27" s="314"/>
      <c r="T27" s="312"/>
      <c r="U27" s="312"/>
      <c r="V27" s="312"/>
      <c r="W27" s="317"/>
      <c r="X27" s="324"/>
      <c r="Y27" s="309"/>
      <c r="Z27" s="309"/>
      <c r="AA27" s="325"/>
      <c r="AB27" s="318"/>
      <c r="AC27" s="313"/>
      <c r="AD27" s="313"/>
      <c r="AE27" s="313"/>
      <c r="AF27" s="313"/>
      <c r="AG27" s="313"/>
      <c r="AH27" s="313"/>
      <c r="AI27" s="317"/>
      <c r="AJ27" s="399"/>
      <c r="AK27" s="400"/>
      <c r="AL27" s="400"/>
      <c r="AM27" s="400"/>
      <c r="AN27" s="400"/>
      <c r="AO27" s="400"/>
      <c r="AP27" s="400"/>
      <c r="AQ27" s="400"/>
      <c r="AR27" s="310"/>
      <c r="AS27" s="400"/>
      <c r="AT27" s="400"/>
      <c r="AU27" s="400"/>
      <c r="AV27" s="400"/>
      <c r="AW27" s="400"/>
      <c r="AX27" s="400"/>
      <c r="AY27" s="400"/>
      <c r="AZ27" s="401"/>
      <c r="BA27" s="332" t="str">
        <f t="shared" si="6"/>
        <v/>
      </c>
      <c r="BB27" s="377">
        <f t="shared" si="0"/>
        <v>0</v>
      </c>
      <c r="BC27" s="407"/>
    </row>
    <row r="28" spans="2:55" x14ac:dyDescent="0.2">
      <c r="B28" s="70">
        <v>19</v>
      </c>
      <c r="C28" s="247">
        <f>namenlijst!C23</f>
        <v>0</v>
      </c>
      <c r="D28" s="7"/>
      <c r="E28" s="365"/>
      <c r="F28" s="365"/>
      <c r="G28" s="365"/>
      <c r="H28" s="365"/>
      <c r="I28" s="7"/>
      <c r="J28" s="7"/>
      <c r="K28" s="7"/>
      <c r="L28" s="9"/>
      <c r="M28" s="415" t="str">
        <f t="shared" si="1"/>
        <v/>
      </c>
      <c r="N28" s="415" t="str">
        <f t="shared" si="2"/>
        <v/>
      </c>
      <c r="O28" s="415" t="str">
        <f t="shared" si="3"/>
        <v/>
      </c>
      <c r="P28" s="415" t="str">
        <f t="shared" si="4"/>
        <v/>
      </c>
      <c r="Q28" s="415">
        <f t="shared" si="5"/>
        <v>0</v>
      </c>
      <c r="R28" s="303">
        <f>namenlijst!C23</f>
        <v>0</v>
      </c>
      <c r="S28" s="314"/>
      <c r="T28" s="313"/>
      <c r="U28" s="312"/>
      <c r="V28" s="312"/>
      <c r="W28" s="317"/>
      <c r="X28" s="324"/>
      <c r="Y28" s="309"/>
      <c r="Z28" s="309"/>
      <c r="AA28" s="325"/>
      <c r="AB28" s="331"/>
      <c r="AC28" s="313"/>
      <c r="AD28" s="313"/>
      <c r="AE28" s="313"/>
      <c r="AF28" s="313"/>
      <c r="AG28" s="313"/>
      <c r="AH28" s="313"/>
      <c r="AI28" s="398"/>
      <c r="AJ28" s="399"/>
      <c r="AK28" s="400"/>
      <c r="AL28" s="400"/>
      <c r="AM28" s="400"/>
      <c r="AN28" s="400"/>
      <c r="AO28" s="400"/>
      <c r="AP28" s="400"/>
      <c r="AQ28" s="400"/>
      <c r="AR28" s="310"/>
      <c r="AS28" s="400"/>
      <c r="AT28" s="400"/>
      <c r="AU28" s="400"/>
      <c r="AV28" s="400"/>
      <c r="AW28" s="310"/>
      <c r="AX28" s="400"/>
      <c r="AY28" s="400"/>
      <c r="AZ28" s="401"/>
      <c r="BA28" s="332" t="str">
        <f t="shared" si="6"/>
        <v/>
      </c>
      <c r="BB28" s="377">
        <f t="shared" si="0"/>
        <v>0</v>
      </c>
      <c r="BC28" s="407"/>
    </row>
    <row r="29" spans="2:55" x14ac:dyDescent="0.2">
      <c r="B29" s="70">
        <v>20</v>
      </c>
      <c r="C29" s="247">
        <f>namenlijst!C24</f>
        <v>0</v>
      </c>
      <c r="D29" s="7"/>
      <c r="E29" s="365"/>
      <c r="F29" s="365"/>
      <c r="G29" s="365"/>
      <c r="H29" s="365"/>
      <c r="I29" s="7"/>
      <c r="J29" s="7"/>
      <c r="K29" s="7"/>
      <c r="L29" s="9"/>
      <c r="M29" s="415" t="str">
        <f t="shared" si="1"/>
        <v/>
      </c>
      <c r="N29" s="415" t="str">
        <f t="shared" si="2"/>
        <v/>
      </c>
      <c r="O29" s="415" t="str">
        <f t="shared" si="3"/>
        <v/>
      </c>
      <c r="P29" s="415" t="str">
        <f t="shared" si="4"/>
        <v/>
      </c>
      <c r="Q29" s="415">
        <f t="shared" si="5"/>
        <v>0</v>
      </c>
      <c r="R29" s="303">
        <f>namenlijst!C24</f>
        <v>0</v>
      </c>
      <c r="S29" s="314"/>
      <c r="T29" s="313"/>
      <c r="U29" s="313"/>
      <c r="V29" s="312"/>
      <c r="W29" s="317"/>
      <c r="X29" s="324"/>
      <c r="Y29" s="310"/>
      <c r="Z29" s="309"/>
      <c r="AA29" s="327"/>
      <c r="AB29" s="331"/>
      <c r="AC29" s="313"/>
      <c r="AD29" s="313"/>
      <c r="AE29" s="313"/>
      <c r="AF29" s="313"/>
      <c r="AG29" s="313"/>
      <c r="AH29" s="313"/>
      <c r="AI29" s="317"/>
      <c r="AJ29" s="399"/>
      <c r="AK29" s="400"/>
      <c r="AL29" s="400"/>
      <c r="AM29" s="400"/>
      <c r="AN29" s="400"/>
      <c r="AO29" s="400"/>
      <c r="AP29" s="400"/>
      <c r="AQ29" s="400"/>
      <c r="AR29" s="400"/>
      <c r="AS29" s="310"/>
      <c r="AT29" s="400"/>
      <c r="AU29" s="400"/>
      <c r="AV29" s="400"/>
      <c r="AW29" s="400"/>
      <c r="AX29" s="400"/>
      <c r="AY29" s="400"/>
      <c r="AZ29" s="401"/>
      <c r="BA29" s="332" t="str">
        <f t="shared" si="6"/>
        <v/>
      </c>
      <c r="BB29" s="377">
        <f t="shared" si="0"/>
        <v>0</v>
      </c>
      <c r="BC29" s="407"/>
    </row>
    <row r="30" spans="2:55" x14ac:dyDescent="0.2">
      <c r="B30" s="70">
        <v>21</v>
      </c>
      <c r="C30" s="247">
        <f>namenlijst!C25</f>
        <v>0</v>
      </c>
      <c r="D30" s="7"/>
      <c r="E30" s="365"/>
      <c r="F30" s="365"/>
      <c r="G30" s="365"/>
      <c r="H30" s="365"/>
      <c r="I30" s="7"/>
      <c r="J30" s="7"/>
      <c r="K30" s="7"/>
      <c r="L30" s="9"/>
      <c r="M30" s="415" t="str">
        <f t="shared" si="1"/>
        <v/>
      </c>
      <c r="N30" s="415" t="str">
        <f t="shared" si="2"/>
        <v/>
      </c>
      <c r="O30" s="415" t="str">
        <f t="shared" si="3"/>
        <v/>
      </c>
      <c r="P30" s="415" t="str">
        <f t="shared" si="4"/>
        <v/>
      </c>
      <c r="Q30" s="415">
        <f t="shared" si="5"/>
        <v>0</v>
      </c>
      <c r="R30" s="303">
        <f>namenlijst!C25</f>
        <v>0</v>
      </c>
      <c r="S30" s="314"/>
      <c r="T30" s="312"/>
      <c r="U30" s="312"/>
      <c r="V30" s="312"/>
      <c r="W30" s="316"/>
      <c r="X30" s="334"/>
      <c r="Y30" s="308"/>
      <c r="Z30" s="309"/>
      <c r="AA30" s="325"/>
      <c r="AB30" s="314"/>
      <c r="AC30" s="311"/>
      <c r="AD30" s="311"/>
      <c r="AE30" s="311"/>
      <c r="AF30" s="397"/>
      <c r="AG30" s="397"/>
      <c r="AH30" s="397"/>
      <c r="AI30" s="398"/>
      <c r="AJ30" s="399"/>
      <c r="AK30" s="400"/>
      <c r="AL30" s="400"/>
      <c r="AM30" s="400"/>
      <c r="AN30" s="400"/>
      <c r="AO30" s="400"/>
      <c r="AP30" s="400"/>
      <c r="AQ30" s="400"/>
      <c r="AR30" s="400"/>
      <c r="AS30" s="400"/>
      <c r="AT30" s="400"/>
      <c r="AU30" s="400"/>
      <c r="AV30" s="400"/>
      <c r="AW30" s="400"/>
      <c r="AX30" s="400"/>
      <c r="AY30" s="400"/>
      <c r="AZ30" s="401"/>
      <c r="BA30" s="332" t="str">
        <f t="shared" si="6"/>
        <v/>
      </c>
      <c r="BB30" s="377">
        <f t="shared" si="0"/>
        <v>0</v>
      </c>
      <c r="BC30" s="407"/>
    </row>
    <row r="31" spans="2:55" x14ac:dyDescent="0.2">
      <c r="B31" s="70">
        <v>22</v>
      </c>
      <c r="C31" s="247">
        <f>namenlijst!C26</f>
        <v>0</v>
      </c>
      <c r="D31" s="7"/>
      <c r="E31" s="365"/>
      <c r="F31" s="365"/>
      <c r="G31" s="365"/>
      <c r="H31" s="365"/>
      <c r="I31" s="7"/>
      <c r="J31" s="7"/>
      <c r="K31" s="7"/>
      <c r="L31" s="9"/>
      <c r="M31" s="415" t="str">
        <f t="shared" si="1"/>
        <v/>
      </c>
      <c r="N31" s="415" t="str">
        <f t="shared" si="2"/>
        <v/>
      </c>
      <c r="O31" s="415" t="str">
        <f t="shared" si="3"/>
        <v/>
      </c>
      <c r="P31" s="415" t="str">
        <f t="shared" si="4"/>
        <v/>
      </c>
      <c r="Q31" s="415">
        <f t="shared" si="5"/>
        <v>0</v>
      </c>
      <c r="R31" s="303">
        <f>namenlijst!C26</f>
        <v>0</v>
      </c>
      <c r="S31" s="314"/>
      <c r="T31" s="312"/>
      <c r="U31" s="312"/>
      <c r="V31" s="312"/>
      <c r="W31" s="315"/>
      <c r="X31" s="324"/>
      <c r="Y31" s="308"/>
      <c r="Z31" s="309"/>
      <c r="AA31" s="335"/>
      <c r="AB31" s="314"/>
      <c r="AC31" s="312"/>
      <c r="AD31" s="311"/>
      <c r="AE31" s="311"/>
      <c r="AF31" s="397"/>
      <c r="AG31" s="397"/>
      <c r="AH31" s="397"/>
      <c r="AI31" s="398"/>
      <c r="AJ31" s="399"/>
      <c r="AK31" s="400"/>
      <c r="AL31" s="400"/>
      <c r="AM31" s="400"/>
      <c r="AN31" s="400"/>
      <c r="AO31" s="400"/>
      <c r="AP31" s="400"/>
      <c r="AQ31" s="400"/>
      <c r="AR31" s="400"/>
      <c r="AS31" s="400"/>
      <c r="AT31" s="400"/>
      <c r="AU31" s="400"/>
      <c r="AV31" s="400"/>
      <c r="AW31" s="400"/>
      <c r="AX31" s="400"/>
      <c r="AY31" s="400"/>
      <c r="AZ31" s="401"/>
      <c r="BA31" s="332" t="str">
        <f t="shared" si="6"/>
        <v/>
      </c>
      <c r="BB31" s="377">
        <f t="shared" si="0"/>
        <v>0</v>
      </c>
      <c r="BC31" s="407"/>
    </row>
    <row r="32" spans="2:55" x14ac:dyDescent="0.2">
      <c r="B32" s="70">
        <v>23</v>
      </c>
      <c r="C32" s="247">
        <f>namenlijst!C27</f>
        <v>0</v>
      </c>
      <c r="D32" s="7"/>
      <c r="E32" s="365"/>
      <c r="F32" s="365"/>
      <c r="G32" s="365"/>
      <c r="H32" s="365"/>
      <c r="I32" s="7"/>
      <c r="J32" s="7"/>
      <c r="K32" s="7"/>
      <c r="L32" s="9"/>
      <c r="M32" s="415" t="str">
        <f t="shared" si="1"/>
        <v/>
      </c>
      <c r="N32" s="415" t="str">
        <f t="shared" si="2"/>
        <v/>
      </c>
      <c r="O32" s="415" t="str">
        <f t="shared" si="3"/>
        <v/>
      </c>
      <c r="P32" s="415" t="str">
        <f t="shared" si="4"/>
        <v/>
      </c>
      <c r="Q32" s="415">
        <f t="shared" si="5"/>
        <v>0</v>
      </c>
      <c r="R32" s="303">
        <f>namenlijst!C27</f>
        <v>0</v>
      </c>
      <c r="S32" s="314"/>
      <c r="T32" s="312"/>
      <c r="U32" s="312"/>
      <c r="V32" s="312"/>
      <c r="W32" s="316"/>
      <c r="X32" s="324"/>
      <c r="Y32" s="309"/>
      <c r="Z32" s="309"/>
      <c r="AA32" s="325"/>
      <c r="AB32" s="318"/>
      <c r="AC32" s="312"/>
      <c r="AD32" s="312"/>
      <c r="AE32" s="312"/>
      <c r="AF32" s="397"/>
      <c r="AG32" s="397"/>
      <c r="AH32" s="397"/>
      <c r="AI32" s="398"/>
      <c r="AJ32" s="399"/>
      <c r="AK32" s="400"/>
      <c r="AL32" s="400"/>
      <c r="AM32" s="400"/>
      <c r="AN32" s="400"/>
      <c r="AO32" s="400"/>
      <c r="AP32" s="400"/>
      <c r="AQ32" s="400"/>
      <c r="AR32" s="400"/>
      <c r="AS32" s="400"/>
      <c r="AT32" s="400"/>
      <c r="AU32" s="400"/>
      <c r="AV32" s="400"/>
      <c r="AW32" s="400"/>
      <c r="AX32" s="400"/>
      <c r="AY32" s="400"/>
      <c r="AZ32" s="401"/>
      <c r="BA32" s="332" t="str">
        <f t="shared" si="6"/>
        <v/>
      </c>
      <c r="BB32" s="377">
        <f t="shared" si="0"/>
        <v>0</v>
      </c>
      <c r="BC32" s="407"/>
    </row>
    <row r="33" spans="2:55" x14ac:dyDescent="0.2">
      <c r="B33" s="70">
        <v>24</v>
      </c>
      <c r="C33" s="247">
        <f>namenlijst!C28</f>
        <v>0</v>
      </c>
      <c r="D33" s="7"/>
      <c r="E33" s="365"/>
      <c r="F33" s="365"/>
      <c r="G33" s="365"/>
      <c r="H33" s="365"/>
      <c r="I33" s="7"/>
      <c r="J33" s="7"/>
      <c r="K33" s="7"/>
      <c r="L33" s="9"/>
      <c r="M33" s="415" t="str">
        <f t="shared" si="1"/>
        <v/>
      </c>
      <c r="N33" s="415" t="str">
        <f t="shared" si="2"/>
        <v/>
      </c>
      <c r="O33" s="415" t="str">
        <f t="shared" si="3"/>
        <v/>
      </c>
      <c r="P33" s="415" t="str">
        <f t="shared" si="4"/>
        <v/>
      </c>
      <c r="Q33" s="415">
        <f t="shared" si="5"/>
        <v>0</v>
      </c>
      <c r="R33" s="303">
        <f>namenlijst!C28</f>
        <v>0</v>
      </c>
      <c r="S33" s="314"/>
      <c r="T33" s="312"/>
      <c r="U33" s="312"/>
      <c r="V33" s="312"/>
      <c r="W33" s="316"/>
      <c r="X33" s="324"/>
      <c r="Y33" s="309"/>
      <c r="Z33" s="309"/>
      <c r="AA33" s="325"/>
      <c r="AB33" s="318"/>
      <c r="AC33" s="312"/>
      <c r="AD33" s="312"/>
      <c r="AE33" s="312"/>
      <c r="AF33" s="397"/>
      <c r="AG33" s="397"/>
      <c r="AH33" s="397"/>
      <c r="AI33" s="398"/>
      <c r="AJ33" s="399"/>
      <c r="AK33" s="400"/>
      <c r="AL33" s="400"/>
      <c r="AM33" s="400"/>
      <c r="AN33" s="400"/>
      <c r="AO33" s="400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401"/>
      <c r="BA33" s="332" t="str">
        <f t="shared" si="6"/>
        <v/>
      </c>
      <c r="BB33" s="377">
        <f t="shared" si="0"/>
        <v>0</v>
      </c>
      <c r="BC33" s="407"/>
    </row>
    <row r="34" spans="2:55" x14ac:dyDescent="0.2">
      <c r="B34" s="70">
        <v>25</v>
      </c>
      <c r="C34" s="247">
        <f>namenlijst!C29</f>
        <v>0</v>
      </c>
      <c r="D34" s="7"/>
      <c r="E34" s="365"/>
      <c r="F34" s="365" t="str">
        <f t="shared" ref="F34:F44" si="7">BA34</f>
        <v/>
      </c>
      <c r="G34" s="365"/>
      <c r="H34" s="365"/>
      <c r="I34" s="7"/>
      <c r="J34" s="7"/>
      <c r="K34" s="7"/>
      <c r="L34" s="9"/>
      <c r="M34" s="415" t="str">
        <f t="shared" si="1"/>
        <v/>
      </c>
      <c r="N34" s="415" t="str">
        <f t="shared" si="2"/>
        <v/>
      </c>
      <c r="O34" s="415" t="str">
        <f t="shared" si="3"/>
        <v/>
      </c>
      <c r="P34" s="415" t="str">
        <f t="shared" si="4"/>
        <v/>
      </c>
      <c r="Q34" s="415">
        <f t="shared" si="5"/>
        <v>0</v>
      </c>
      <c r="R34" s="303">
        <f>namenlijst!C29</f>
        <v>0</v>
      </c>
      <c r="S34" s="314"/>
      <c r="T34" s="312"/>
      <c r="U34" s="312"/>
      <c r="V34" s="312"/>
      <c r="W34" s="316"/>
      <c r="X34" s="324"/>
      <c r="Y34" s="309"/>
      <c r="Z34" s="309"/>
      <c r="AA34" s="325"/>
      <c r="AB34" s="318"/>
      <c r="AC34" s="312"/>
      <c r="AD34" s="312"/>
      <c r="AE34" s="312"/>
      <c r="AF34" s="397"/>
      <c r="AG34" s="397"/>
      <c r="AH34" s="397"/>
      <c r="AI34" s="398"/>
      <c r="AJ34" s="399"/>
      <c r="AK34" s="400"/>
      <c r="AL34" s="400"/>
      <c r="AM34" s="400"/>
      <c r="AN34" s="400"/>
      <c r="AO34" s="400"/>
      <c r="AP34" s="400"/>
      <c r="AQ34" s="400"/>
      <c r="AR34" s="400"/>
      <c r="AS34" s="400"/>
      <c r="AT34" s="400"/>
      <c r="AU34" s="400"/>
      <c r="AV34" s="400"/>
      <c r="AW34" s="400"/>
      <c r="AX34" s="400"/>
      <c r="AY34" s="400"/>
      <c r="AZ34" s="401"/>
      <c r="BA34" s="332" t="str">
        <f t="shared" si="6"/>
        <v/>
      </c>
      <c r="BB34" s="377">
        <f t="shared" si="0"/>
        <v>0</v>
      </c>
      <c r="BC34" s="407"/>
    </row>
    <row r="35" spans="2:55" x14ac:dyDescent="0.2">
      <c r="B35" s="70">
        <v>26</v>
      </c>
      <c r="C35" s="247">
        <f>namenlijst!C30</f>
        <v>0</v>
      </c>
      <c r="D35" s="7"/>
      <c r="E35" s="365"/>
      <c r="F35" s="365" t="str">
        <f t="shared" si="7"/>
        <v/>
      </c>
      <c r="G35" s="365"/>
      <c r="H35" s="365"/>
      <c r="I35" s="7"/>
      <c r="J35" s="7"/>
      <c r="K35" s="7"/>
      <c r="L35" s="9"/>
      <c r="M35" s="415" t="str">
        <f t="shared" si="1"/>
        <v/>
      </c>
      <c r="N35" s="415" t="str">
        <f t="shared" si="2"/>
        <v/>
      </c>
      <c r="O35" s="415" t="str">
        <f t="shared" si="3"/>
        <v/>
      </c>
      <c r="P35" s="415" t="str">
        <f t="shared" si="4"/>
        <v/>
      </c>
      <c r="Q35" s="415">
        <f t="shared" si="5"/>
        <v>0</v>
      </c>
      <c r="R35" s="304">
        <f>namenlijst!C30</f>
        <v>0</v>
      </c>
      <c r="S35" s="314"/>
      <c r="T35" s="312"/>
      <c r="U35" s="312"/>
      <c r="V35" s="312"/>
      <c r="W35" s="316"/>
      <c r="X35" s="324"/>
      <c r="Y35" s="309"/>
      <c r="Z35" s="309"/>
      <c r="AA35" s="325"/>
      <c r="AB35" s="318"/>
      <c r="AC35" s="312"/>
      <c r="AD35" s="312"/>
      <c r="AE35" s="312"/>
      <c r="AF35" s="397"/>
      <c r="AG35" s="397"/>
      <c r="AH35" s="397"/>
      <c r="AI35" s="398"/>
      <c r="AJ35" s="399"/>
      <c r="AK35" s="400"/>
      <c r="AL35" s="400"/>
      <c r="AM35" s="400"/>
      <c r="AN35" s="400"/>
      <c r="AO35" s="400"/>
      <c r="AP35" s="400"/>
      <c r="AQ35" s="400"/>
      <c r="AR35" s="400"/>
      <c r="AS35" s="400"/>
      <c r="AT35" s="400"/>
      <c r="AU35" s="400"/>
      <c r="AV35" s="400"/>
      <c r="AW35" s="400"/>
      <c r="AX35" s="400"/>
      <c r="AY35" s="400"/>
      <c r="AZ35" s="401"/>
      <c r="BA35" s="332" t="str">
        <f t="shared" si="6"/>
        <v/>
      </c>
      <c r="BB35" s="377">
        <f t="shared" si="0"/>
        <v>0</v>
      </c>
      <c r="BC35" s="407"/>
    </row>
    <row r="36" spans="2:55" x14ac:dyDescent="0.2">
      <c r="B36" s="70">
        <v>27</v>
      </c>
      <c r="C36" s="247">
        <f>namenlijst!C31</f>
        <v>0</v>
      </c>
      <c r="D36" s="7"/>
      <c r="E36" s="365"/>
      <c r="F36" s="365" t="str">
        <f t="shared" si="7"/>
        <v/>
      </c>
      <c r="G36" s="365"/>
      <c r="H36" s="365"/>
      <c r="I36" s="7"/>
      <c r="J36" s="7"/>
      <c r="K36" s="7"/>
      <c r="L36" s="9"/>
      <c r="M36" s="415" t="str">
        <f t="shared" si="1"/>
        <v/>
      </c>
      <c r="N36" s="415" t="str">
        <f t="shared" si="2"/>
        <v/>
      </c>
      <c r="O36" s="415" t="str">
        <f t="shared" si="3"/>
        <v/>
      </c>
      <c r="P36" s="415" t="str">
        <f t="shared" si="4"/>
        <v/>
      </c>
      <c r="Q36" s="415">
        <f t="shared" si="5"/>
        <v>0</v>
      </c>
      <c r="R36" s="304">
        <f>namenlijst!C31</f>
        <v>0</v>
      </c>
      <c r="S36" s="318"/>
      <c r="T36" s="312"/>
      <c r="U36" s="312"/>
      <c r="V36" s="312"/>
      <c r="W36" s="316"/>
      <c r="X36" s="324"/>
      <c r="Y36" s="309"/>
      <c r="Z36" s="309"/>
      <c r="AA36" s="325"/>
      <c r="AB36" s="318"/>
      <c r="AC36" s="312"/>
      <c r="AD36" s="312"/>
      <c r="AE36" s="312"/>
      <c r="AF36" s="397"/>
      <c r="AG36" s="397"/>
      <c r="AH36" s="397"/>
      <c r="AI36" s="398"/>
      <c r="AJ36" s="399"/>
      <c r="AK36" s="400"/>
      <c r="AL36" s="400"/>
      <c r="AM36" s="400"/>
      <c r="AN36" s="400"/>
      <c r="AO36" s="400"/>
      <c r="AP36" s="400"/>
      <c r="AQ36" s="400"/>
      <c r="AR36" s="400"/>
      <c r="AS36" s="400"/>
      <c r="AT36" s="400"/>
      <c r="AU36" s="400"/>
      <c r="AV36" s="400"/>
      <c r="AW36" s="400"/>
      <c r="AX36" s="400"/>
      <c r="AY36" s="400"/>
      <c r="AZ36" s="401"/>
      <c r="BA36" s="332" t="str">
        <f t="shared" si="6"/>
        <v/>
      </c>
      <c r="BB36" s="377">
        <f t="shared" si="0"/>
        <v>0</v>
      </c>
      <c r="BC36" s="407"/>
    </row>
    <row r="37" spans="2:55" x14ac:dyDescent="0.2">
      <c r="B37" s="70">
        <v>28</v>
      </c>
      <c r="C37" s="247">
        <f>namenlijst!C32</f>
        <v>0</v>
      </c>
      <c r="D37" s="7"/>
      <c r="E37" s="365"/>
      <c r="F37" s="365" t="str">
        <f t="shared" si="7"/>
        <v/>
      </c>
      <c r="G37" s="365"/>
      <c r="H37" s="365"/>
      <c r="I37" s="7"/>
      <c r="J37" s="7"/>
      <c r="K37" s="7"/>
      <c r="L37" s="9"/>
      <c r="M37" s="415" t="str">
        <f t="shared" si="1"/>
        <v/>
      </c>
      <c r="N37" s="415" t="str">
        <f t="shared" si="2"/>
        <v/>
      </c>
      <c r="O37" s="415" t="str">
        <f t="shared" si="3"/>
        <v/>
      </c>
      <c r="P37" s="415" t="str">
        <f t="shared" si="4"/>
        <v/>
      </c>
      <c r="Q37" s="415">
        <f t="shared" si="5"/>
        <v>0</v>
      </c>
      <c r="R37" s="304">
        <f>namenlijst!C32</f>
        <v>0</v>
      </c>
      <c r="S37" s="318"/>
      <c r="T37" s="312"/>
      <c r="U37" s="312"/>
      <c r="V37" s="312"/>
      <c r="W37" s="316"/>
      <c r="X37" s="324"/>
      <c r="Y37" s="309"/>
      <c r="Z37" s="309"/>
      <c r="AA37" s="325"/>
      <c r="AB37" s="318"/>
      <c r="AC37" s="312"/>
      <c r="AD37" s="312"/>
      <c r="AE37" s="312"/>
      <c r="AF37" s="397"/>
      <c r="AG37" s="397"/>
      <c r="AH37" s="397"/>
      <c r="AI37" s="398"/>
      <c r="AJ37" s="399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0"/>
      <c r="AX37" s="400"/>
      <c r="AY37" s="400"/>
      <c r="AZ37" s="401"/>
      <c r="BA37" s="332" t="str">
        <f t="shared" si="6"/>
        <v/>
      </c>
      <c r="BB37" s="377">
        <f t="shared" si="0"/>
        <v>0</v>
      </c>
      <c r="BC37" s="407"/>
    </row>
    <row r="38" spans="2:55" x14ac:dyDescent="0.2">
      <c r="B38" s="70">
        <v>29</v>
      </c>
      <c r="C38" s="247">
        <f>namenlijst!C33</f>
        <v>0</v>
      </c>
      <c r="D38" s="7"/>
      <c r="E38" s="365"/>
      <c r="F38" s="365" t="str">
        <f t="shared" si="7"/>
        <v/>
      </c>
      <c r="G38" s="365"/>
      <c r="H38" s="365"/>
      <c r="I38" s="7"/>
      <c r="J38" s="7"/>
      <c r="K38" s="7"/>
      <c r="L38" s="9"/>
      <c r="M38" s="415" t="str">
        <f t="shared" si="1"/>
        <v/>
      </c>
      <c r="N38" s="415" t="str">
        <f t="shared" si="2"/>
        <v/>
      </c>
      <c r="O38" s="415" t="str">
        <f t="shared" si="3"/>
        <v/>
      </c>
      <c r="P38" s="415" t="str">
        <f t="shared" si="4"/>
        <v/>
      </c>
      <c r="Q38" s="415">
        <f t="shared" si="5"/>
        <v>0</v>
      </c>
      <c r="R38" s="304">
        <f>namenlijst!C33</f>
        <v>0</v>
      </c>
      <c r="S38" s="318"/>
      <c r="T38" s="312"/>
      <c r="U38" s="312"/>
      <c r="V38" s="312"/>
      <c r="W38" s="316"/>
      <c r="X38" s="324"/>
      <c r="Y38" s="309"/>
      <c r="Z38" s="309"/>
      <c r="AA38" s="325"/>
      <c r="AB38" s="318"/>
      <c r="AC38" s="312"/>
      <c r="AD38" s="312"/>
      <c r="AE38" s="312"/>
      <c r="AF38" s="397"/>
      <c r="AG38" s="397"/>
      <c r="AH38" s="397"/>
      <c r="AI38" s="398"/>
      <c r="AJ38" s="399"/>
      <c r="AK38" s="400"/>
      <c r="AL38" s="400"/>
      <c r="AM38" s="400"/>
      <c r="AN38" s="400"/>
      <c r="AO38" s="400"/>
      <c r="AP38" s="400"/>
      <c r="AQ38" s="400"/>
      <c r="AR38" s="400"/>
      <c r="AS38" s="400"/>
      <c r="AT38" s="400"/>
      <c r="AU38" s="400"/>
      <c r="AV38" s="400"/>
      <c r="AW38" s="400"/>
      <c r="AX38" s="400"/>
      <c r="AY38" s="400"/>
      <c r="AZ38" s="401"/>
      <c r="BA38" s="332" t="str">
        <f t="shared" si="6"/>
        <v/>
      </c>
      <c r="BB38" s="377">
        <f t="shared" si="0"/>
        <v>0</v>
      </c>
      <c r="BC38" s="407"/>
    </row>
    <row r="39" spans="2:55" x14ac:dyDescent="0.2">
      <c r="B39" s="70">
        <v>30</v>
      </c>
      <c r="C39" s="247">
        <f>namenlijst!C34</f>
        <v>0</v>
      </c>
      <c r="D39" s="7"/>
      <c r="E39" s="365"/>
      <c r="F39" s="365" t="str">
        <f t="shared" si="7"/>
        <v/>
      </c>
      <c r="G39" s="365"/>
      <c r="H39" s="365"/>
      <c r="I39" s="7"/>
      <c r="J39" s="7"/>
      <c r="K39" s="7"/>
      <c r="L39" s="9"/>
      <c r="M39" s="415" t="str">
        <f t="shared" si="1"/>
        <v/>
      </c>
      <c r="N39" s="415" t="str">
        <f t="shared" si="2"/>
        <v/>
      </c>
      <c r="O39" s="415" t="str">
        <f t="shared" si="3"/>
        <v/>
      </c>
      <c r="P39" s="415" t="str">
        <f t="shared" si="4"/>
        <v/>
      </c>
      <c r="Q39" s="415">
        <f t="shared" si="5"/>
        <v>0</v>
      </c>
      <c r="R39" s="304">
        <f>namenlijst!C34</f>
        <v>0</v>
      </c>
      <c r="S39" s="318"/>
      <c r="T39" s="312"/>
      <c r="U39" s="312"/>
      <c r="V39" s="312"/>
      <c r="W39" s="316"/>
      <c r="X39" s="324"/>
      <c r="Y39" s="309"/>
      <c r="Z39" s="309"/>
      <c r="AA39" s="325"/>
      <c r="AB39" s="318"/>
      <c r="AC39" s="312"/>
      <c r="AD39" s="312"/>
      <c r="AE39" s="312"/>
      <c r="AF39" s="397"/>
      <c r="AG39" s="397"/>
      <c r="AH39" s="397"/>
      <c r="AI39" s="398"/>
      <c r="AJ39" s="399"/>
      <c r="AK39" s="400"/>
      <c r="AL39" s="400"/>
      <c r="AM39" s="400"/>
      <c r="AN39" s="400"/>
      <c r="AO39" s="400"/>
      <c r="AP39" s="400"/>
      <c r="AQ39" s="400"/>
      <c r="AR39" s="400"/>
      <c r="AS39" s="400"/>
      <c r="AT39" s="400"/>
      <c r="AU39" s="400"/>
      <c r="AV39" s="400"/>
      <c r="AW39" s="400"/>
      <c r="AX39" s="400"/>
      <c r="AY39" s="400"/>
      <c r="AZ39" s="401"/>
      <c r="BA39" s="332" t="str">
        <f t="shared" si="6"/>
        <v/>
      </c>
      <c r="BB39" s="377">
        <f t="shared" si="0"/>
        <v>0</v>
      </c>
      <c r="BC39" s="407"/>
    </row>
    <row r="40" spans="2:55" x14ac:dyDescent="0.2">
      <c r="B40" s="70">
        <v>31</v>
      </c>
      <c r="C40" s="247">
        <f>namenlijst!C35</f>
        <v>0</v>
      </c>
      <c r="D40" s="7"/>
      <c r="E40" s="365"/>
      <c r="F40" s="365" t="str">
        <f t="shared" si="7"/>
        <v/>
      </c>
      <c r="G40" s="365"/>
      <c r="H40" s="365"/>
      <c r="I40" s="7"/>
      <c r="J40" s="7"/>
      <c r="K40" s="7"/>
      <c r="L40" s="9"/>
      <c r="M40" s="415" t="str">
        <f t="shared" si="1"/>
        <v/>
      </c>
      <c r="N40" s="415" t="str">
        <f t="shared" si="2"/>
        <v/>
      </c>
      <c r="O40" s="415" t="str">
        <f t="shared" si="3"/>
        <v/>
      </c>
      <c r="P40" s="415" t="str">
        <f t="shared" si="4"/>
        <v/>
      </c>
      <c r="Q40" s="415">
        <f t="shared" si="5"/>
        <v>0</v>
      </c>
      <c r="R40" s="304">
        <f>namenlijst!C35</f>
        <v>0</v>
      </c>
      <c r="S40" s="318"/>
      <c r="T40" s="312"/>
      <c r="U40" s="312"/>
      <c r="V40" s="312"/>
      <c r="W40" s="316"/>
      <c r="X40" s="324"/>
      <c r="Y40" s="309"/>
      <c r="Z40" s="309"/>
      <c r="AA40" s="325"/>
      <c r="AB40" s="318"/>
      <c r="AC40" s="312"/>
      <c r="AD40" s="312"/>
      <c r="AE40" s="312"/>
      <c r="AF40" s="397"/>
      <c r="AG40" s="397"/>
      <c r="AH40" s="397"/>
      <c r="AI40" s="398"/>
      <c r="AJ40" s="399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  <c r="AY40" s="400"/>
      <c r="AZ40" s="401"/>
      <c r="BA40" s="332" t="str">
        <f t="shared" si="6"/>
        <v/>
      </c>
      <c r="BB40" s="377">
        <f t="shared" si="0"/>
        <v>0</v>
      </c>
      <c r="BC40" s="407"/>
    </row>
    <row r="41" spans="2:55" x14ac:dyDescent="0.2">
      <c r="B41" s="70">
        <v>32</v>
      </c>
      <c r="C41" s="3">
        <f>namenlijst!C36</f>
        <v>0</v>
      </c>
      <c r="D41" s="7"/>
      <c r="E41" s="365"/>
      <c r="F41" s="365" t="str">
        <f t="shared" si="7"/>
        <v/>
      </c>
      <c r="G41" s="365"/>
      <c r="H41" s="365"/>
      <c r="I41" s="7"/>
      <c r="J41" s="7"/>
      <c r="K41" s="7"/>
      <c r="L41" s="9"/>
      <c r="M41" s="415" t="str">
        <f t="shared" si="1"/>
        <v/>
      </c>
      <c r="N41" s="415" t="str">
        <f t="shared" si="2"/>
        <v/>
      </c>
      <c r="O41" s="415" t="str">
        <f t="shared" si="3"/>
        <v/>
      </c>
      <c r="P41" s="415" t="str">
        <f t="shared" si="4"/>
        <v/>
      </c>
      <c r="Q41" s="415">
        <f t="shared" si="5"/>
        <v>0</v>
      </c>
      <c r="R41" s="304">
        <f>namenlijst!C36</f>
        <v>0</v>
      </c>
      <c r="S41" s="318"/>
      <c r="T41" s="312"/>
      <c r="U41" s="312"/>
      <c r="V41" s="312"/>
      <c r="W41" s="316"/>
      <c r="X41" s="324"/>
      <c r="Y41" s="309"/>
      <c r="Z41" s="309"/>
      <c r="AA41" s="325"/>
      <c r="AB41" s="318"/>
      <c r="AC41" s="312"/>
      <c r="AD41" s="312"/>
      <c r="AE41" s="312"/>
      <c r="AF41" s="397"/>
      <c r="AG41" s="397"/>
      <c r="AH41" s="397"/>
      <c r="AI41" s="398"/>
      <c r="AJ41" s="399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  <c r="AY41" s="400"/>
      <c r="AZ41" s="401"/>
      <c r="BA41" s="332" t="str">
        <f t="shared" si="6"/>
        <v/>
      </c>
      <c r="BB41" s="377">
        <f t="shared" si="0"/>
        <v>0</v>
      </c>
      <c r="BC41" s="407"/>
    </row>
    <row r="42" spans="2:55" x14ac:dyDescent="0.2">
      <c r="B42" s="71">
        <v>33</v>
      </c>
      <c r="C42" s="3">
        <f>namenlijst!C37</f>
        <v>0</v>
      </c>
      <c r="D42" s="7"/>
      <c r="E42" s="365"/>
      <c r="F42" s="365" t="str">
        <f t="shared" si="7"/>
        <v/>
      </c>
      <c r="G42" s="365"/>
      <c r="H42" s="365"/>
      <c r="I42" s="7"/>
      <c r="J42" s="7"/>
      <c r="K42" s="7"/>
      <c r="L42" s="9"/>
      <c r="M42" s="415" t="str">
        <f t="shared" si="1"/>
        <v/>
      </c>
      <c r="N42" s="415" t="str">
        <f t="shared" si="2"/>
        <v/>
      </c>
      <c r="O42" s="415" t="str">
        <f t="shared" si="3"/>
        <v/>
      </c>
      <c r="P42" s="415" t="str">
        <f t="shared" si="4"/>
        <v/>
      </c>
      <c r="Q42" s="415">
        <f t="shared" si="5"/>
        <v>0</v>
      </c>
      <c r="R42" s="303">
        <f>namenlijst!C37</f>
        <v>0</v>
      </c>
      <c r="S42" s="318"/>
      <c r="T42" s="312"/>
      <c r="U42" s="312"/>
      <c r="V42" s="312"/>
      <c r="W42" s="316"/>
      <c r="X42" s="324"/>
      <c r="Y42" s="309"/>
      <c r="Z42" s="309"/>
      <c r="AA42" s="325"/>
      <c r="AB42" s="318"/>
      <c r="AC42" s="312"/>
      <c r="AD42" s="312"/>
      <c r="AE42" s="312"/>
      <c r="AF42" s="397"/>
      <c r="AG42" s="397"/>
      <c r="AH42" s="397"/>
      <c r="AI42" s="398"/>
      <c r="AJ42" s="399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  <c r="AZ42" s="401"/>
      <c r="BA42" s="332" t="str">
        <f t="shared" si="6"/>
        <v/>
      </c>
      <c r="BB42" s="377">
        <f t="shared" si="0"/>
        <v>0</v>
      </c>
      <c r="BC42" s="407"/>
    </row>
    <row r="43" spans="2:55" x14ac:dyDescent="0.2">
      <c r="B43" s="71">
        <v>34</v>
      </c>
      <c r="C43" s="3">
        <f>namenlijst!C38</f>
        <v>0</v>
      </c>
      <c r="D43" s="7"/>
      <c r="E43" s="365"/>
      <c r="F43" s="365" t="str">
        <f t="shared" si="7"/>
        <v/>
      </c>
      <c r="G43" s="365"/>
      <c r="H43" s="365"/>
      <c r="I43" s="7"/>
      <c r="J43" s="7"/>
      <c r="K43" s="7"/>
      <c r="L43" s="9"/>
      <c r="M43" s="415" t="str">
        <f t="shared" si="1"/>
        <v/>
      </c>
      <c r="N43" s="415" t="str">
        <f t="shared" si="2"/>
        <v/>
      </c>
      <c r="O43" s="415" t="str">
        <f t="shared" si="3"/>
        <v/>
      </c>
      <c r="P43" s="415" t="str">
        <f t="shared" si="4"/>
        <v/>
      </c>
      <c r="Q43" s="415">
        <f t="shared" si="5"/>
        <v>0</v>
      </c>
      <c r="R43" s="303">
        <f>namenlijst!C38</f>
        <v>0</v>
      </c>
      <c r="S43" s="318"/>
      <c r="T43" s="312"/>
      <c r="U43" s="312"/>
      <c r="V43" s="312"/>
      <c r="W43" s="316"/>
      <c r="X43" s="324"/>
      <c r="Y43" s="309"/>
      <c r="Z43" s="309"/>
      <c r="AA43" s="325"/>
      <c r="AB43" s="318"/>
      <c r="AC43" s="312"/>
      <c r="AD43" s="312"/>
      <c r="AE43" s="312"/>
      <c r="AF43" s="397"/>
      <c r="AG43" s="397"/>
      <c r="AH43" s="397"/>
      <c r="AI43" s="398"/>
      <c r="AJ43" s="399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  <c r="AZ43" s="401"/>
      <c r="BA43" s="332" t="str">
        <f t="shared" si="6"/>
        <v/>
      </c>
      <c r="BB43" s="377">
        <f t="shared" si="0"/>
        <v>0</v>
      </c>
      <c r="BC43" s="407"/>
    </row>
    <row r="44" spans="2:55" ht="13.5" thickBot="1" x14ac:dyDescent="0.25">
      <c r="B44" s="29">
        <v>35</v>
      </c>
      <c r="C44" s="419">
        <f>namenlijst!C39</f>
        <v>0</v>
      </c>
      <c r="D44" s="8"/>
      <c r="E44" s="391"/>
      <c r="F44" s="391" t="str">
        <f t="shared" si="7"/>
        <v/>
      </c>
      <c r="G44" s="391"/>
      <c r="H44" s="391"/>
      <c r="I44" s="8"/>
      <c r="J44" s="8"/>
      <c r="K44" s="8"/>
      <c r="L44" s="10"/>
      <c r="M44" s="415" t="str">
        <f t="shared" si="1"/>
        <v/>
      </c>
      <c r="N44" s="415" t="str">
        <f t="shared" si="2"/>
        <v/>
      </c>
      <c r="O44" s="415" t="str">
        <f t="shared" si="3"/>
        <v/>
      </c>
      <c r="P44" s="415" t="str">
        <f t="shared" si="4"/>
        <v/>
      </c>
      <c r="Q44" s="415">
        <f t="shared" si="5"/>
        <v>0</v>
      </c>
      <c r="R44" s="305">
        <f>namenlijst!C39</f>
        <v>0</v>
      </c>
      <c r="S44" s="319"/>
      <c r="T44" s="320"/>
      <c r="U44" s="320"/>
      <c r="V44" s="320"/>
      <c r="W44" s="321"/>
      <c r="X44" s="328"/>
      <c r="Y44" s="329"/>
      <c r="Z44" s="329"/>
      <c r="AA44" s="330"/>
      <c r="AB44" s="319"/>
      <c r="AC44" s="320"/>
      <c r="AD44" s="320"/>
      <c r="AE44" s="320"/>
      <c r="AF44" s="402"/>
      <c r="AG44" s="402"/>
      <c r="AH44" s="402"/>
      <c r="AI44" s="403"/>
      <c r="AJ44" s="404"/>
      <c r="AK44" s="405"/>
      <c r="AL44" s="405"/>
      <c r="AM44" s="405"/>
      <c r="AN44" s="405"/>
      <c r="AO44" s="405"/>
      <c r="AP44" s="405"/>
      <c r="AQ44" s="405"/>
      <c r="AR44" s="405"/>
      <c r="AS44" s="405"/>
      <c r="AT44" s="405"/>
      <c r="AU44" s="405"/>
      <c r="AV44" s="405"/>
      <c r="AW44" s="405"/>
      <c r="AX44" s="405"/>
      <c r="AY44" s="405"/>
      <c r="AZ44" s="406"/>
      <c r="BA44" s="333" t="str">
        <f t="shared" si="6"/>
        <v/>
      </c>
      <c r="BB44" s="378">
        <f t="shared" si="0"/>
        <v>0</v>
      </c>
      <c r="BC44" s="409"/>
    </row>
    <row r="45" spans="2:55" x14ac:dyDescent="0.2">
      <c r="B45" s="382"/>
      <c r="C45" s="383" t="s">
        <v>6</v>
      </c>
      <c r="D45" s="383"/>
      <c r="E45" s="382">
        <f>COUNTIF(E10:E44,"&lt;16")</f>
        <v>0</v>
      </c>
      <c r="F45" s="382">
        <f>COUNTIF(F10:F44,"&lt;15")</f>
        <v>0</v>
      </c>
      <c r="G45" s="382">
        <f>COUNTIF(G10:G44,"&lt;8")</f>
        <v>0</v>
      </c>
      <c r="H45" s="382">
        <f>COUNTIF(H10:H44,"&lt;12")</f>
        <v>0</v>
      </c>
      <c r="I45" s="382">
        <f>COUNTIF(I10:I44,"&gt;1,9")</f>
        <v>0</v>
      </c>
      <c r="J45" s="382">
        <f>COUNTIF(J10:J44,"&gt;1,4")</f>
        <v>0</v>
      </c>
      <c r="K45" s="382">
        <f>COUNTIF(K10:K44,"&gt;1,4")</f>
        <v>0</v>
      </c>
      <c r="L45" s="382">
        <f>COUNTIF(L10:L44,"&gt;1,5")</f>
        <v>0</v>
      </c>
      <c r="M45" s="350"/>
      <c r="N45" s="350"/>
      <c r="O45" s="350"/>
      <c r="P45" s="350"/>
      <c r="Q45" s="350"/>
      <c r="R45" s="350" t="s">
        <v>165</v>
      </c>
      <c r="S45" s="351">
        <f>COUNTIF(S10:S44,"x")</f>
        <v>0</v>
      </c>
      <c r="T45" s="351">
        <f t="shared" ref="T45:AZ45" si="8">COUNTIF(T10:T44,"x")</f>
        <v>0</v>
      </c>
      <c r="U45" s="351">
        <f t="shared" si="8"/>
        <v>0</v>
      </c>
      <c r="V45" s="351">
        <f t="shared" si="8"/>
        <v>0</v>
      </c>
      <c r="W45" s="351">
        <f t="shared" si="8"/>
        <v>0</v>
      </c>
      <c r="X45" s="351">
        <f t="shared" si="8"/>
        <v>0</v>
      </c>
      <c r="Y45" s="351">
        <f t="shared" si="8"/>
        <v>0</v>
      </c>
      <c r="Z45" s="351">
        <f t="shared" si="8"/>
        <v>0</v>
      </c>
      <c r="AA45" s="351">
        <f t="shared" si="8"/>
        <v>0</v>
      </c>
      <c r="AB45" s="351">
        <f t="shared" si="8"/>
        <v>0</v>
      </c>
      <c r="AC45" s="351">
        <f t="shared" si="8"/>
        <v>0</v>
      </c>
      <c r="AD45" s="351">
        <f t="shared" si="8"/>
        <v>0</v>
      </c>
      <c r="AE45" s="351">
        <f t="shared" si="8"/>
        <v>0</v>
      </c>
      <c r="AF45" s="351">
        <f t="shared" si="8"/>
        <v>0</v>
      </c>
      <c r="AG45" s="351">
        <f t="shared" si="8"/>
        <v>0</v>
      </c>
      <c r="AH45" s="351">
        <f t="shared" si="8"/>
        <v>0</v>
      </c>
      <c r="AI45" s="351">
        <f t="shared" si="8"/>
        <v>0</v>
      </c>
      <c r="AJ45" s="351">
        <f t="shared" si="8"/>
        <v>0</v>
      </c>
      <c r="AK45" s="351">
        <f t="shared" si="8"/>
        <v>0</v>
      </c>
      <c r="AL45" s="351">
        <f t="shared" si="8"/>
        <v>0</v>
      </c>
      <c r="AM45" s="351">
        <f t="shared" si="8"/>
        <v>0</v>
      </c>
      <c r="AN45" s="351">
        <f t="shared" si="8"/>
        <v>0</v>
      </c>
      <c r="AO45" s="351">
        <f t="shared" si="8"/>
        <v>0</v>
      </c>
      <c r="AP45" s="351">
        <f t="shared" si="8"/>
        <v>0</v>
      </c>
      <c r="AQ45" s="351">
        <f t="shared" si="8"/>
        <v>0</v>
      </c>
      <c r="AR45" s="351">
        <f t="shared" si="8"/>
        <v>0</v>
      </c>
      <c r="AS45" s="351">
        <f t="shared" si="8"/>
        <v>0</v>
      </c>
      <c r="AT45" s="351">
        <f t="shared" si="8"/>
        <v>0</v>
      </c>
      <c r="AU45" s="351">
        <f t="shared" si="8"/>
        <v>0</v>
      </c>
      <c r="AV45" s="351">
        <f t="shared" si="8"/>
        <v>0</v>
      </c>
      <c r="AW45" s="351">
        <f t="shared" si="8"/>
        <v>0</v>
      </c>
      <c r="AX45" s="351">
        <f t="shared" si="8"/>
        <v>0</v>
      </c>
      <c r="AY45" s="351">
        <f t="shared" si="8"/>
        <v>0</v>
      </c>
      <c r="AZ45" s="352">
        <f t="shared" si="8"/>
        <v>0</v>
      </c>
      <c r="BA45" s="379"/>
      <c r="BB45" s="358"/>
      <c r="BC45" s="356"/>
    </row>
    <row r="46" spans="2:55" ht="12.75" customHeight="1" x14ac:dyDescent="0.2">
      <c r="B46" s="300"/>
      <c r="C46" s="306" t="s">
        <v>7</v>
      </c>
      <c r="D46" s="306"/>
      <c r="E46" s="300">
        <f t="shared" ref="E46:I46" si="9">COUNT(E10:E44)</f>
        <v>0</v>
      </c>
      <c r="F46" s="300">
        <f t="shared" si="9"/>
        <v>0</v>
      </c>
      <c r="G46" s="300">
        <f t="shared" si="9"/>
        <v>0</v>
      </c>
      <c r="H46" s="300">
        <f t="shared" si="9"/>
        <v>0</v>
      </c>
      <c r="I46" s="300">
        <f t="shared" si="9"/>
        <v>0</v>
      </c>
      <c r="J46" s="300">
        <f>COUNT(J10:J44)</f>
        <v>0</v>
      </c>
      <c r="K46" s="300">
        <f>COUNT(K10:K44)</f>
        <v>0</v>
      </c>
      <c r="L46" s="300">
        <f>COUNT(L10:L44)</f>
        <v>0</v>
      </c>
      <c r="M46" s="349"/>
      <c r="N46" s="349"/>
      <c r="O46" s="349"/>
      <c r="P46" s="349"/>
      <c r="Q46" s="349"/>
      <c r="R46" s="349">
        <f>R47-R48</f>
        <v>0</v>
      </c>
      <c r="S46" s="521" t="str">
        <f>IF($R$46=0,"",IF($R$46&gt;0,S45/$R$46))</f>
        <v/>
      </c>
      <c r="T46" s="521" t="str">
        <f t="shared" ref="T46:AZ46" si="10">IF($R$46=0,"",IF($R$46&gt;0,T45/$R$46))</f>
        <v/>
      </c>
      <c r="U46" s="521" t="str">
        <f t="shared" si="10"/>
        <v/>
      </c>
      <c r="V46" s="521" t="str">
        <f t="shared" si="10"/>
        <v/>
      </c>
      <c r="W46" s="521" t="str">
        <f t="shared" si="10"/>
        <v/>
      </c>
      <c r="X46" s="521" t="str">
        <f t="shared" si="10"/>
        <v/>
      </c>
      <c r="Y46" s="521" t="str">
        <f t="shared" si="10"/>
        <v/>
      </c>
      <c r="Z46" s="521" t="str">
        <f t="shared" si="10"/>
        <v/>
      </c>
      <c r="AA46" s="521" t="str">
        <f t="shared" si="10"/>
        <v/>
      </c>
      <c r="AB46" s="521" t="str">
        <f t="shared" si="10"/>
        <v/>
      </c>
      <c r="AC46" s="521" t="str">
        <f t="shared" si="10"/>
        <v/>
      </c>
      <c r="AD46" s="521" t="str">
        <f t="shared" si="10"/>
        <v/>
      </c>
      <c r="AE46" s="521" t="str">
        <f t="shared" si="10"/>
        <v/>
      </c>
      <c r="AF46" s="521" t="str">
        <f t="shared" si="10"/>
        <v/>
      </c>
      <c r="AG46" s="521" t="str">
        <f t="shared" si="10"/>
        <v/>
      </c>
      <c r="AH46" s="521" t="str">
        <f t="shared" si="10"/>
        <v/>
      </c>
      <c r="AI46" s="521" t="str">
        <f t="shared" si="10"/>
        <v/>
      </c>
      <c r="AJ46" s="521" t="str">
        <f t="shared" si="10"/>
        <v/>
      </c>
      <c r="AK46" s="521" t="str">
        <f t="shared" si="10"/>
        <v/>
      </c>
      <c r="AL46" s="521" t="str">
        <f t="shared" si="10"/>
        <v/>
      </c>
      <c r="AM46" s="521" t="str">
        <f t="shared" si="10"/>
        <v/>
      </c>
      <c r="AN46" s="521" t="str">
        <f t="shared" si="10"/>
        <v/>
      </c>
      <c r="AO46" s="521" t="str">
        <f t="shared" si="10"/>
        <v/>
      </c>
      <c r="AP46" s="521" t="str">
        <f t="shared" si="10"/>
        <v/>
      </c>
      <c r="AQ46" s="521" t="str">
        <f t="shared" si="10"/>
        <v/>
      </c>
      <c r="AR46" s="521" t="str">
        <f t="shared" si="10"/>
        <v/>
      </c>
      <c r="AS46" s="521" t="str">
        <f t="shared" si="10"/>
        <v/>
      </c>
      <c r="AT46" s="521" t="str">
        <f t="shared" si="10"/>
        <v/>
      </c>
      <c r="AU46" s="521" t="str">
        <f t="shared" si="10"/>
        <v/>
      </c>
      <c r="AV46" s="521" t="str">
        <f t="shared" si="10"/>
        <v/>
      </c>
      <c r="AW46" s="521" t="str">
        <f t="shared" si="10"/>
        <v/>
      </c>
      <c r="AX46" s="521" t="str">
        <f t="shared" si="10"/>
        <v/>
      </c>
      <c r="AY46" s="521" t="str">
        <f t="shared" si="10"/>
        <v/>
      </c>
      <c r="AZ46" s="522" t="str">
        <f t="shared" si="10"/>
        <v/>
      </c>
      <c r="BA46" s="476"/>
      <c r="BB46" s="372"/>
      <c r="BC46" s="356"/>
    </row>
    <row r="47" spans="2:55" x14ac:dyDescent="0.2">
      <c r="B47" s="300"/>
      <c r="C47" s="306" t="s">
        <v>5</v>
      </c>
      <c r="D47" s="306"/>
      <c r="E47" s="366" t="str">
        <f>IF(E46=0,"",IF(E46&gt;0,(E45/E46)))</f>
        <v/>
      </c>
      <c r="F47" s="367" t="str">
        <f t="shared" ref="F47:L47" si="11">IF(F46=0,"",IF(F46&gt;0,(F45/F46)))</f>
        <v/>
      </c>
      <c r="G47" s="366" t="str">
        <f t="shared" si="11"/>
        <v/>
      </c>
      <c r="H47" s="367" t="str">
        <f t="shared" si="11"/>
        <v/>
      </c>
      <c r="I47" s="367" t="str">
        <f t="shared" si="11"/>
        <v/>
      </c>
      <c r="J47" s="367" t="str">
        <f t="shared" si="11"/>
        <v/>
      </c>
      <c r="K47" s="367" t="str">
        <f t="shared" si="11"/>
        <v/>
      </c>
      <c r="L47" s="367" t="str">
        <f t="shared" si="11"/>
        <v/>
      </c>
      <c r="M47" s="416"/>
      <c r="N47" s="416"/>
      <c r="O47" s="416"/>
      <c r="P47" s="416"/>
      <c r="Q47" s="416"/>
      <c r="R47" s="355">
        <f>COUNTA(R10:R44)</f>
        <v>35</v>
      </c>
      <c r="S47" s="523"/>
      <c r="T47" s="523"/>
      <c r="U47" s="523"/>
      <c r="V47" s="523"/>
      <c r="W47" s="523"/>
      <c r="X47" s="523"/>
      <c r="Y47" s="523"/>
      <c r="Z47" s="523"/>
      <c r="AA47" s="523"/>
      <c r="AB47" s="523"/>
      <c r="AC47" s="523"/>
      <c r="AD47" s="523"/>
      <c r="AE47" s="523"/>
      <c r="AF47" s="523"/>
      <c r="AG47" s="523"/>
      <c r="AH47" s="523"/>
      <c r="AI47" s="523"/>
      <c r="AJ47" s="523"/>
      <c r="AK47" s="523"/>
      <c r="AL47" s="523"/>
      <c r="AM47" s="523"/>
      <c r="AN47" s="523"/>
      <c r="AO47" s="523"/>
      <c r="AP47" s="523"/>
      <c r="AQ47" s="523"/>
      <c r="AR47" s="523"/>
      <c r="AS47" s="523"/>
      <c r="AT47" s="523"/>
      <c r="AU47" s="523"/>
      <c r="AV47" s="523"/>
      <c r="AW47" s="523"/>
      <c r="AX47" s="523"/>
      <c r="AY47" s="523"/>
      <c r="AZ47" s="524"/>
      <c r="BA47" s="477"/>
      <c r="BB47" s="373"/>
      <c r="BC47" s="357"/>
    </row>
    <row r="48" spans="2:55" x14ac:dyDescent="0.2">
      <c r="R48" s="354">
        <f>COUNTIF(R10:R44,0)</f>
        <v>35</v>
      </c>
    </row>
  </sheetData>
  <sheetProtection sheet="1" objects="1" scenarios="1"/>
  <mergeCells count="43">
    <mergeCell ref="R7:S7"/>
    <mergeCell ref="D4:E4"/>
    <mergeCell ref="G7:H7"/>
    <mergeCell ref="I7:L7"/>
    <mergeCell ref="I6:L6"/>
    <mergeCell ref="E6:H6"/>
    <mergeCell ref="BC6:BC9"/>
    <mergeCell ref="BA6:BA9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L46:AL47"/>
    <mergeCell ref="AM46:AM47"/>
    <mergeCell ref="AN46:AN47"/>
    <mergeCell ref="AO46:AO47"/>
    <mergeCell ref="AP46:AP47"/>
    <mergeCell ref="AQ46:AQ47"/>
    <mergeCell ref="AR46:AR47"/>
    <mergeCell ref="AS46:AS47"/>
    <mergeCell ref="AT46:AT47"/>
    <mergeCell ref="AU46:AU47"/>
    <mergeCell ref="BA46:BA47"/>
    <mergeCell ref="AV46:AV47"/>
    <mergeCell ref="AW46:AW47"/>
    <mergeCell ref="AX46:AX47"/>
    <mergeCell ref="AY46:AY47"/>
    <mergeCell ref="AZ46:AZ47"/>
  </mergeCells>
  <phoneticPr fontId="0" type="noConversion"/>
  <conditionalFormatting sqref="G9:Q9">
    <cfRule type="cellIs" dxfId="93" priority="16" stopIfTrue="1" operator="equal">
      <formula>"C"</formula>
    </cfRule>
    <cfRule type="cellIs" dxfId="92" priority="17" stopIfTrue="1" operator="equal">
      <formula>"D/E"</formula>
    </cfRule>
    <cfRule type="cellIs" dxfId="91" priority="18" stopIfTrue="1" operator="equal">
      <formula>"A"</formula>
    </cfRule>
  </conditionalFormatting>
  <conditionalFormatting sqref="E10:E44">
    <cfRule type="cellIs" dxfId="90" priority="19" stopIfTrue="1" operator="between">
      <formula>0</formula>
      <formula>13</formula>
    </cfRule>
    <cfRule type="cellIs" dxfId="89" priority="20" stopIfTrue="1" operator="between">
      <formula>14</formula>
      <formula>15</formula>
    </cfRule>
  </conditionalFormatting>
  <conditionalFormatting sqref="F10:F44">
    <cfRule type="cellIs" dxfId="88" priority="13" stopIfTrue="1" operator="between">
      <formula>0</formula>
      <formula>10</formula>
    </cfRule>
    <cfRule type="cellIs" dxfId="87" priority="21" stopIfTrue="1" operator="between">
      <formula>11</formula>
      <formula>14</formula>
    </cfRule>
    <cfRule type="cellIs" dxfId="86" priority="22" operator="greaterThanOrEqual">
      <formula>27</formula>
    </cfRule>
  </conditionalFormatting>
  <conditionalFormatting sqref="G10:G44">
    <cfRule type="cellIs" dxfId="85" priority="25" stopIfTrue="1" operator="between">
      <formula>0</formula>
      <formula>7</formula>
    </cfRule>
    <cfRule type="cellIs" dxfId="84" priority="26" stopIfTrue="1" operator="equal">
      <formula>8</formula>
    </cfRule>
  </conditionalFormatting>
  <conditionalFormatting sqref="H10:H44">
    <cfRule type="cellIs" dxfId="83" priority="27" stopIfTrue="1" operator="between">
      <formula>0</formula>
      <formula>11</formula>
    </cfRule>
    <cfRule type="cellIs" dxfId="82" priority="28" stopIfTrue="1" operator="between">
      <formula>12</formula>
      <formula>14</formula>
    </cfRule>
  </conditionalFormatting>
  <conditionalFormatting sqref="L10:Q44">
    <cfRule type="cellIs" dxfId="81" priority="29" stopIfTrue="1" operator="greaterThan">
      <formula>2</formula>
    </cfRule>
    <cfRule type="cellIs" dxfId="80" priority="30" stopIfTrue="1" operator="greaterThan">
      <formula>1.5</formula>
    </cfRule>
  </conditionalFormatting>
  <conditionalFormatting sqref="I10:I44">
    <cfRule type="cellIs" dxfId="79" priority="31" stopIfTrue="1" operator="greaterThan">
      <formula>2.9</formula>
    </cfRule>
    <cfRule type="cellIs" dxfId="78" priority="32" stopIfTrue="1" operator="greaterThan">
      <formula>1.9</formula>
    </cfRule>
  </conditionalFormatting>
  <conditionalFormatting sqref="J10:J44">
    <cfRule type="cellIs" dxfId="77" priority="33" stopIfTrue="1" operator="greaterThan">
      <formula>2.1</formula>
    </cfRule>
    <cfRule type="cellIs" dxfId="76" priority="34" stopIfTrue="1" operator="greaterThan">
      <formula>1.4</formula>
    </cfRule>
  </conditionalFormatting>
  <conditionalFormatting sqref="K10:K44">
    <cfRule type="cellIs" dxfId="75" priority="35" stopIfTrue="1" operator="greaterThan">
      <formula>1.8</formula>
    </cfRule>
    <cfRule type="cellIs" dxfId="74" priority="36" stopIfTrue="1" operator="greaterThan">
      <formula>1.4</formula>
    </cfRule>
  </conditionalFormatting>
  <conditionalFormatting sqref="E10:E44">
    <cfRule type="cellIs" dxfId="73" priority="14" stopIfTrue="1" operator="equal">
      <formula>""</formula>
    </cfRule>
  </conditionalFormatting>
  <conditionalFormatting sqref="F10:F44">
    <cfRule type="cellIs" dxfId="72" priority="7" stopIfTrue="1" operator="equal">
      <formula>""</formula>
    </cfRule>
  </conditionalFormatting>
  <conditionalFormatting sqref="G10:G44">
    <cfRule type="cellIs" dxfId="71" priority="11" stopIfTrue="1" operator="equal">
      <formula>""</formula>
    </cfRule>
  </conditionalFormatting>
  <conditionalFormatting sqref="H10:H44">
    <cfRule type="cellIs" dxfId="70" priority="10" stopIfTrue="1" operator="equal">
      <formula>""</formula>
    </cfRule>
  </conditionalFormatting>
  <conditionalFormatting sqref="S10:AZ44">
    <cfRule type="cellIs" dxfId="69" priority="8" operator="equal">
      <formula>""</formula>
    </cfRule>
    <cfRule type="cellIs" dxfId="68" priority="9" operator="equal">
      <formula>"x"</formula>
    </cfRule>
  </conditionalFormatting>
  <conditionalFormatting sqref="S46:AZ47">
    <cfRule type="cellIs" dxfId="67" priority="4" operator="greaterThan">
      <formula>0.8</formula>
    </cfRule>
    <cfRule type="cellIs" dxfId="66" priority="5" operator="greaterThan">
      <formula>0.6</formula>
    </cfRule>
    <cfRule type="cellIs" dxfId="65" priority="6" operator="greaterThan">
      <formula>0.4</formula>
    </cfRule>
  </conditionalFormatting>
  <conditionalFormatting sqref="C10:C44">
    <cfRule type="expression" dxfId="64" priority="3">
      <formula>$Q10=2</formula>
    </cfRule>
    <cfRule type="expression" dxfId="63" priority="2">
      <formula>$Q10=3</formula>
    </cfRule>
    <cfRule type="expression" dxfId="62" priority="1">
      <formula>$Q10=4</formula>
    </cfRule>
  </conditionalFormatting>
  <pageMargins left="0.75" right="0.75" top="0.39" bottom="0.26" header="0.13" footer="0.14000000000000001"/>
  <pageSetup paperSize="9" scale="97" orientation="landscape" r:id="rId1"/>
  <headerFooter alignWithMargins="0"/>
  <colBreaks count="2" manualBreakCount="2">
    <brk id="17" min="2" max="46" man="1"/>
    <brk id="53" min="2" max="46" man="1"/>
  </colBreaks>
  <ignoredErrors>
    <ignoredError sqref="G45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49"/>
  <sheetViews>
    <sheetView showGridLines="0" showRowColHeaders="0" zoomScaleNormal="100" workbookViewId="0">
      <selection activeCell="I3" sqref="I3"/>
    </sheetView>
  </sheetViews>
  <sheetFormatPr defaultRowHeight="12.75" x14ac:dyDescent="0.2"/>
  <cols>
    <col min="1" max="1" width="9.140625" style="1"/>
    <col min="2" max="2" width="4.42578125" style="11" customWidth="1"/>
    <col min="3" max="3" width="20.85546875" style="76" customWidth="1"/>
    <col min="4" max="4" width="1.85546875" style="76" customWidth="1"/>
    <col min="5" max="5" width="16.7109375" style="1" bestFit="1" customWidth="1"/>
    <col min="6" max="6" width="10.42578125" style="1" bestFit="1" customWidth="1"/>
    <col min="7" max="7" width="10.140625" style="1" bestFit="1" customWidth="1"/>
    <col min="8" max="8" width="10.28515625" style="1" bestFit="1" customWidth="1"/>
    <col min="9" max="9" width="9.28515625" style="1" bestFit="1" customWidth="1"/>
    <col min="10" max="10" width="10.28515625" style="1" bestFit="1" customWidth="1"/>
    <col min="11" max="11" width="9.28515625" style="1" bestFit="1" customWidth="1"/>
    <col min="12" max="12" width="10.28515625" style="1" bestFit="1" customWidth="1"/>
    <col min="13" max="13" width="9.28515625" style="1" bestFit="1" customWidth="1"/>
    <col min="14" max="14" width="10.28515625" style="2" bestFit="1" customWidth="1"/>
    <col min="15" max="15" width="9.28515625" style="1" bestFit="1" customWidth="1"/>
    <col min="16" max="16" width="10.42578125" style="1" bestFit="1" customWidth="1"/>
    <col min="17" max="17" width="10.140625" style="1" bestFit="1" customWidth="1"/>
    <col min="18" max="18" width="10.28515625" style="1" bestFit="1" customWidth="1"/>
    <col min="19" max="19" width="9.28515625" style="1" bestFit="1" customWidth="1"/>
    <col min="20" max="20" width="10.28515625" style="1" bestFit="1" customWidth="1"/>
    <col min="21" max="21" width="10.140625" style="1" bestFit="1" customWidth="1"/>
    <col min="22" max="16384" width="9.140625" style="1"/>
  </cols>
  <sheetData>
    <row r="1" spans="2:21" ht="82.5" customHeight="1" x14ac:dyDescent="0.2"/>
    <row r="2" spans="2:21" ht="20.25" thickBot="1" x14ac:dyDescent="0.45">
      <c r="B2" s="500" t="s">
        <v>51</v>
      </c>
      <c r="C2" s="500"/>
      <c r="D2" s="77"/>
      <c r="F2" s="244">
        <f>'2.1'!$F$4</f>
        <v>0</v>
      </c>
      <c r="G2" s="245">
        <f>'2.2'!$F$4</f>
        <v>0</v>
      </c>
      <c r="H2" s="87"/>
      <c r="I2" s="501" t="s">
        <v>116</v>
      </c>
      <c r="J2" s="501"/>
      <c r="K2" s="501"/>
      <c r="L2" s="501"/>
      <c r="M2" s="501"/>
      <c r="N2" s="27"/>
      <c r="O2" s="27"/>
      <c r="P2" s="245">
        <f>$F$2</f>
        <v>0</v>
      </c>
      <c r="Q2" s="245">
        <f>$G$2</f>
        <v>0</v>
      </c>
      <c r="R2" s="64"/>
      <c r="S2" s="64"/>
      <c r="T2" s="64"/>
      <c r="U2" s="244">
        <f>'3.0'!$D$4</f>
        <v>43720</v>
      </c>
    </row>
    <row r="3" spans="2:21" s="81" customFormat="1" ht="20.100000000000001" customHeight="1" thickBot="1" x14ac:dyDescent="0.25">
      <c r="B3" s="79"/>
      <c r="C3" s="80"/>
      <c r="D3" s="80"/>
      <c r="F3" s="82" t="s">
        <v>21</v>
      </c>
      <c r="G3" s="82" t="s">
        <v>122</v>
      </c>
      <c r="H3" s="89"/>
      <c r="I3" s="96">
        <v>1</v>
      </c>
      <c r="J3" s="502">
        <f>VLOOKUP($I$3,namenlijst!B5:C39,2)</f>
        <v>0</v>
      </c>
      <c r="K3" s="503"/>
      <c r="L3" s="503"/>
      <c r="M3" s="504"/>
      <c r="N3" s="83"/>
      <c r="P3" s="516" t="s">
        <v>119</v>
      </c>
      <c r="Q3" s="517"/>
      <c r="R3" s="88"/>
      <c r="S3" s="88"/>
      <c r="T3" s="88"/>
      <c r="U3" s="82" t="s">
        <v>50</v>
      </c>
    </row>
    <row r="4" spans="2:21" s="81" customFormat="1" ht="13.5" customHeight="1" thickBot="1" x14ac:dyDescent="0.25">
      <c r="B4" s="79">
        <f>namenlijst!B5</f>
        <v>1</v>
      </c>
      <c r="C4" s="80">
        <f>namenlijst!C5</f>
        <v>0</v>
      </c>
      <c r="D4" s="80"/>
      <c r="F4" s="85" t="s">
        <v>2</v>
      </c>
      <c r="G4" s="85" t="s">
        <v>2</v>
      </c>
      <c r="H4" s="89"/>
      <c r="J4" s="86"/>
      <c r="K4" s="86"/>
      <c r="L4" s="86"/>
      <c r="M4" s="86"/>
      <c r="N4" s="83"/>
      <c r="P4" s="223" t="s">
        <v>123</v>
      </c>
      <c r="Q4" s="223" t="s">
        <v>124</v>
      </c>
      <c r="R4" s="90"/>
      <c r="S4" s="90"/>
      <c r="T4" s="90"/>
      <c r="U4" s="85" t="s">
        <v>2</v>
      </c>
    </row>
    <row r="5" spans="2:21" ht="13.5" thickBot="1" x14ac:dyDescent="0.25">
      <c r="B5" s="79">
        <f>namenlijst!B6</f>
        <v>2</v>
      </c>
      <c r="C5" s="80">
        <f>namenlijst!C6</f>
        <v>0</v>
      </c>
      <c r="E5" s="298" t="s">
        <v>18</v>
      </c>
      <c r="F5" s="296">
        <f>VLOOKUP($I$3,'2.1'!$B$9:$O$43,6)</f>
        <v>0</v>
      </c>
      <c r="G5" s="296">
        <f>VLOOKUP($I$3,'2.2'!$B$9:$O$43,6)</f>
        <v>0</v>
      </c>
      <c r="H5" s="64"/>
      <c r="K5" s="74"/>
      <c r="M5" s="505" t="s">
        <v>110</v>
      </c>
      <c r="N5" s="506"/>
      <c r="O5" s="507"/>
      <c r="P5" s="172">
        <f>HLOOKUP($I$3,'tussendoelen 1e keer'!$H$5:$AP$62,47)</f>
        <v>0</v>
      </c>
      <c r="Q5" s="172">
        <f>HLOOKUP($I$3,'tussendoelen 2e keer'!$H$5:$AP$62,47)</f>
        <v>0</v>
      </c>
      <c r="R5" s="101"/>
      <c r="S5" s="514" t="s">
        <v>1</v>
      </c>
      <c r="T5" s="515"/>
      <c r="U5" s="296">
        <f>VLOOKUP($I$3,'3.0'!$B$10:$H$44,4)</f>
        <v>0</v>
      </c>
    </row>
    <row r="6" spans="2:21" ht="13.5" thickBot="1" x14ac:dyDescent="0.25">
      <c r="B6" s="79">
        <f>namenlijst!B7</f>
        <v>3</v>
      </c>
      <c r="C6" s="80">
        <f>namenlijst!C7</f>
        <v>0</v>
      </c>
      <c r="E6" s="75" t="s">
        <v>48</v>
      </c>
      <c r="F6" s="28">
        <f>VLOOKUP($I$3,'2.1'!$B$9:$O$43,7)</f>
        <v>0</v>
      </c>
      <c r="G6" s="28">
        <f>VLOOKUP($I$3,'2.2'!$B$9:$O$43,7)</f>
        <v>0</v>
      </c>
      <c r="M6" s="508" t="s">
        <v>111</v>
      </c>
      <c r="N6" s="508"/>
      <c r="O6" s="509"/>
      <c r="P6" s="173">
        <f>HLOOKUP($I$3,'tussendoelen 1e keer'!$H$5:$AP$62,49)</f>
        <v>0</v>
      </c>
      <c r="Q6" s="173">
        <f>HLOOKUP($I$3,'tussendoelen 2e keer'!$H$5:$AP$62,49)</f>
        <v>0</v>
      </c>
      <c r="R6" s="91"/>
      <c r="S6" s="520" t="s">
        <v>18</v>
      </c>
      <c r="T6" s="520"/>
      <c r="U6" s="241">
        <f>VLOOKUP($I$3,'3.0'!$B$10:$H$44,5)</f>
        <v>0</v>
      </c>
    </row>
    <row r="7" spans="2:21" ht="13.5" thickBot="1" x14ac:dyDescent="0.25">
      <c r="B7" s="79">
        <f>namenlijst!B8</f>
        <v>4</v>
      </c>
      <c r="C7" s="80">
        <f>namenlijst!C8</f>
        <v>0</v>
      </c>
      <c r="E7" s="177" t="s">
        <v>127</v>
      </c>
      <c r="F7" s="165">
        <f>VLOOKUP($I$3,'2.1'!$B$9:$O$43,8)</f>
        <v>0</v>
      </c>
      <c r="G7" s="165">
        <f>VLOOKUP($I$3,'2.2'!$B$9:$O$43,8)</f>
        <v>0</v>
      </c>
      <c r="M7" s="505" t="s">
        <v>112</v>
      </c>
      <c r="N7" s="506"/>
      <c r="O7" s="507"/>
      <c r="P7" s="172">
        <f>HLOOKUP($I$3,'tussendoelen 1e keer'!$H$5:$AP$62,51)</f>
        <v>0</v>
      </c>
      <c r="Q7" s="172">
        <f>HLOOKUP($I$3,'tussendoelen 2e keer'!$H$5:$AP$62,51)</f>
        <v>0</v>
      </c>
      <c r="R7" s="91"/>
      <c r="S7" s="514" t="s">
        <v>10</v>
      </c>
      <c r="T7" s="515"/>
      <c r="U7" s="297">
        <f>VLOOKUP($I$3,'3.0'!$B$10:$H$44,6)</f>
        <v>0</v>
      </c>
    </row>
    <row r="8" spans="2:21" ht="13.5" thickBot="1" x14ac:dyDescent="0.25">
      <c r="B8" s="79">
        <f>namenlijst!B9</f>
        <v>5</v>
      </c>
      <c r="C8" s="80">
        <f>namenlijst!C9</f>
        <v>0</v>
      </c>
      <c r="E8" s="75" t="s">
        <v>128</v>
      </c>
      <c r="F8" s="241">
        <f>VLOOKUP($I$3,'2.1'!$B$9:$O$43,9)</f>
        <v>0</v>
      </c>
      <c r="G8" s="241">
        <f>VLOOKUP($I$3,'2.2'!$B$9:$O$43,9)</f>
        <v>0</v>
      </c>
      <c r="M8" s="508" t="s">
        <v>113</v>
      </c>
      <c r="N8" s="508"/>
      <c r="O8" s="509"/>
      <c r="P8" s="173">
        <f>HLOOKUP($I$3,'tussendoelen 1e keer'!$H$5:$AP$62,54)</f>
        <v>0</v>
      </c>
      <c r="Q8" s="173">
        <f>HLOOKUP($I$3,'tussendoelen 2e keer'!$H$5:$AP$62,54)</f>
        <v>0</v>
      </c>
      <c r="R8" s="91"/>
      <c r="S8" s="513" t="s">
        <v>11</v>
      </c>
      <c r="T8" s="513"/>
      <c r="U8" s="165">
        <f>VLOOKUP($I$3,'3.0'!$B$10:$H$44,7)</f>
        <v>0</v>
      </c>
    </row>
    <row r="9" spans="2:21" ht="13.5" thickBot="1" x14ac:dyDescent="0.25">
      <c r="B9" s="79">
        <f>namenlijst!B10</f>
        <v>6</v>
      </c>
      <c r="C9" s="80">
        <f>namenlijst!C10</f>
        <v>0</v>
      </c>
      <c r="E9" s="242" t="s">
        <v>46</v>
      </c>
      <c r="F9" s="240">
        <f>VLOOKUP($I$3,'2.1'!$B$9:$O$43,10)</f>
        <v>0</v>
      </c>
      <c r="G9" s="240">
        <f>VLOOKUP($I$3,'2.2'!$B$9:$O$43,10)</f>
        <v>0</v>
      </c>
      <c r="M9" s="505" t="s">
        <v>114</v>
      </c>
      <c r="N9" s="506"/>
      <c r="O9" s="507"/>
      <c r="P9" s="172">
        <f>HLOOKUP($I$3,'tussendoelen 1e keer'!$H$5:$AP$62,56)</f>
        <v>0</v>
      </c>
      <c r="Q9" s="172">
        <f>HLOOKUP($I$3,'tussendoelen 2e keer'!$H$5:$AP$62,56)</f>
        <v>0</v>
      </c>
      <c r="R9" s="91"/>
      <c r="S9" s="514" t="s">
        <v>18</v>
      </c>
      <c r="T9" s="515"/>
      <c r="U9" s="296">
        <f>VLOOKUP($I$3,'3.0'!$B$10:$L$44,8)</f>
        <v>0</v>
      </c>
    </row>
    <row r="10" spans="2:21" ht="13.5" thickBot="1" x14ac:dyDescent="0.25">
      <c r="B10" s="79">
        <f>namenlijst!B11</f>
        <v>7</v>
      </c>
      <c r="C10" s="80">
        <f>namenlijst!C11</f>
        <v>0</v>
      </c>
      <c r="E10" s="243" t="s">
        <v>22</v>
      </c>
      <c r="F10" s="241">
        <f>VLOOKUP($I$3,'2.1'!$B$9:$O$43,11)</f>
        <v>0</v>
      </c>
      <c r="G10" s="241">
        <f>VLOOKUP($I$3,'2.2'!$B$9:$O$43,11)</f>
        <v>0</v>
      </c>
      <c r="M10" s="510"/>
      <c r="N10" s="510"/>
      <c r="O10" s="511"/>
      <c r="P10" s="174"/>
      <c r="Q10" s="174"/>
      <c r="R10" s="91"/>
      <c r="S10" s="513" t="s">
        <v>95</v>
      </c>
      <c r="T10" s="513"/>
      <c r="U10" s="241">
        <f>VLOOKUP($I$3,'3.0'!$B$10:$L$44,9)</f>
        <v>0</v>
      </c>
    </row>
    <row r="11" spans="2:21" ht="13.5" thickBot="1" x14ac:dyDescent="0.25">
      <c r="B11" s="79">
        <f>namenlijst!B12</f>
        <v>8</v>
      </c>
      <c r="C11" s="80">
        <f>namenlijst!C12</f>
        <v>0</v>
      </c>
      <c r="E11" s="177" t="s">
        <v>40</v>
      </c>
      <c r="F11" s="240">
        <f>VLOOKUP($I$3,'2.1'!$B$9:$O$43,12)</f>
        <v>0</v>
      </c>
      <c r="G11" s="240">
        <f>VLOOKUP($I$3,'2.2'!$B$9:$O$43,12)</f>
        <v>0</v>
      </c>
      <c r="M11" s="505" t="s">
        <v>109</v>
      </c>
      <c r="N11" s="506"/>
      <c r="O11" s="507"/>
      <c r="P11" s="176">
        <f>HLOOKUP($I$3,'tussendoelen 1e keer'!$H$5:$AP$62,57)</f>
        <v>0</v>
      </c>
      <c r="Q11" s="176">
        <f>HLOOKUP($I$3,'tussendoelen 2e keer'!$H$5:$AP$62,57)</f>
        <v>0</v>
      </c>
      <c r="R11" s="91"/>
      <c r="S11" s="514" t="s">
        <v>96</v>
      </c>
      <c r="T11" s="515"/>
      <c r="U11" s="296">
        <f>VLOOKUP($I$3,'3.0'!$B$10:$L$44,10)</f>
        <v>0</v>
      </c>
    </row>
    <row r="12" spans="2:21" ht="13.5" thickBot="1" x14ac:dyDescent="0.25">
      <c r="B12" s="79">
        <f>namenlijst!B13</f>
        <v>9</v>
      </c>
      <c r="C12" s="80">
        <f>namenlijst!C13</f>
        <v>0</v>
      </c>
      <c r="E12" s="243" t="s">
        <v>41</v>
      </c>
      <c r="F12" s="241">
        <f>VLOOKUP($I$3,'2.1'!$B$9:$O$43,13)</f>
        <v>0</v>
      </c>
      <c r="G12" s="241">
        <f>VLOOKUP($I$3,'2.2'!$B$9:$O$43,13)</f>
        <v>0</v>
      </c>
      <c r="M12" s="518" t="s">
        <v>117</v>
      </c>
      <c r="N12" s="518"/>
      <c r="O12" s="519"/>
      <c r="P12" s="175">
        <f>HLOOKUP($I$3,'tussendoelen 1e keer'!$H$5:$AP$62,58)</f>
        <v>0</v>
      </c>
      <c r="Q12" s="175">
        <f>HLOOKUP($I$3,'tussendoelen 2e keer'!$H$5:$AP$62,58)</f>
        <v>0</v>
      </c>
      <c r="R12" s="91"/>
      <c r="S12" s="513" t="s">
        <v>97</v>
      </c>
      <c r="T12" s="513"/>
      <c r="U12" s="241">
        <f>VLOOKUP($I$3,'3.0'!$B$10:$L$44,11)</f>
        <v>0</v>
      </c>
    </row>
    <row r="13" spans="2:21" ht="13.5" thickBot="1" x14ac:dyDescent="0.25">
      <c r="B13" s="79">
        <f>namenlijst!B14</f>
        <v>10</v>
      </c>
      <c r="C13" s="80">
        <f>namenlijst!C14</f>
        <v>0</v>
      </c>
      <c r="E13" s="177" t="s">
        <v>49</v>
      </c>
      <c r="F13" s="165">
        <f>VLOOKUP($I$3,'2.1'!$B$9:$O$43,14)</f>
        <v>0</v>
      </c>
      <c r="G13" s="165">
        <f>VLOOKUP($I$3,'2.2'!$B$9:$O$43,14)</f>
        <v>0</v>
      </c>
      <c r="P13" s="64"/>
      <c r="Q13" s="64"/>
    </row>
    <row r="14" spans="2:21" x14ac:dyDescent="0.2">
      <c r="B14" s="79">
        <f>namenlijst!B15</f>
        <v>11</v>
      </c>
      <c r="C14" s="80">
        <f>namenlijst!C15</f>
        <v>0</v>
      </c>
      <c r="E14" s="243"/>
      <c r="F14" s="246"/>
      <c r="G14" s="246"/>
      <c r="P14" s="64"/>
      <c r="Q14" s="64"/>
    </row>
    <row r="15" spans="2:21" ht="13.5" thickBot="1" x14ac:dyDescent="0.25">
      <c r="B15" s="79">
        <f>namenlijst!B16</f>
        <v>12</v>
      </c>
      <c r="C15" s="80">
        <f>namenlijst!C16</f>
        <v>0</v>
      </c>
    </row>
    <row r="16" spans="2:21" ht="20.100000000000001" customHeight="1" thickBot="1" x14ac:dyDescent="0.25">
      <c r="B16" s="79">
        <f>namenlijst!B17</f>
        <v>13</v>
      </c>
      <c r="C16" s="80">
        <f>namenlijst!C17</f>
        <v>0</v>
      </c>
      <c r="E16" s="234" t="s">
        <v>115</v>
      </c>
      <c r="F16" s="512"/>
      <c r="G16" s="512"/>
      <c r="H16" s="512"/>
      <c r="I16" s="512"/>
      <c r="J16" s="512"/>
      <c r="K16" s="512"/>
      <c r="L16" s="512"/>
      <c r="M16" s="182"/>
      <c r="N16" s="230"/>
      <c r="O16" s="182"/>
      <c r="P16" s="182"/>
      <c r="Q16" s="182"/>
      <c r="R16" s="182"/>
      <c r="S16" s="182"/>
      <c r="T16" s="182"/>
      <c r="U16" s="183"/>
    </row>
    <row r="17" spans="2:21" ht="12.75" customHeight="1" x14ac:dyDescent="0.2">
      <c r="B17" s="79">
        <f>namenlijst!B18</f>
        <v>14</v>
      </c>
      <c r="C17" s="80">
        <f>namenlijst!C18</f>
        <v>0</v>
      </c>
      <c r="E17" s="233" t="s">
        <v>21</v>
      </c>
      <c r="F17" s="493">
        <f>VLOOKUP($I$3,'2.1'!$B$9:$Q$43,16)</f>
        <v>0</v>
      </c>
      <c r="G17" s="494"/>
      <c r="H17" s="494"/>
      <c r="I17" s="494"/>
      <c r="J17" s="494"/>
      <c r="K17" s="494"/>
      <c r="L17" s="494"/>
      <c r="M17" s="494"/>
      <c r="N17" s="494"/>
      <c r="O17" s="494"/>
      <c r="P17" s="494"/>
      <c r="Q17" s="494"/>
      <c r="R17" s="494"/>
      <c r="S17" s="494"/>
      <c r="T17" s="494"/>
      <c r="U17" s="495"/>
    </row>
    <row r="18" spans="2:21" ht="12.75" customHeight="1" x14ac:dyDescent="0.2">
      <c r="B18" s="79">
        <f>namenlijst!B19</f>
        <v>15</v>
      </c>
      <c r="C18" s="80">
        <f>namenlijst!C19</f>
        <v>0</v>
      </c>
      <c r="E18" s="232"/>
      <c r="F18" s="493"/>
      <c r="G18" s="494"/>
      <c r="H18" s="494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494"/>
      <c r="T18" s="494"/>
      <c r="U18" s="495"/>
    </row>
    <row r="19" spans="2:21" s="81" customFormat="1" ht="12.75" customHeight="1" x14ac:dyDescent="0.2">
      <c r="B19" s="79">
        <f>namenlijst!B20</f>
        <v>16</v>
      </c>
      <c r="C19" s="80">
        <f>namenlijst!C20</f>
        <v>0</v>
      </c>
      <c r="D19" s="80"/>
      <c r="E19" s="231" t="s">
        <v>122</v>
      </c>
      <c r="F19" s="493">
        <f>VLOOKUP($I$3,'2.2'!$B$9:$Q$43,16)</f>
        <v>0</v>
      </c>
      <c r="G19" s="494"/>
      <c r="H19" s="494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95"/>
    </row>
    <row r="20" spans="2:21" x14ac:dyDescent="0.2">
      <c r="B20" s="79">
        <f>namenlijst!B21</f>
        <v>17</v>
      </c>
      <c r="C20" s="80">
        <f>namenlijst!C21</f>
        <v>0</v>
      </c>
      <c r="E20" s="221"/>
      <c r="F20" s="493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5"/>
    </row>
    <row r="21" spans="2:21" x14ac:dyDescent="0.2">
      <c r="B21" s="79">
        <f>namenlijst!B22</f>
        <v>18</v>
      </c>
      <c r="C21" s="80">
        <f>namenlijst!C22</f>
        <v>0</v>
      </c>
      <c r="E21" s="222" t="s">
        <v>50</v>
      </c>
      <c r="F21" s="493" t="str">
        <f>VLOOKUP($I$3,'3.0'!$B$10:$T$44,14)</f>
        <v/>
      </c>
      <c r="G21" s="494"/>
      <c r="H21" s="494"/>
      <c r="I21" s="494"/>
      <c r="J21" s="494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5"/>
    </row>
    <row r="22" spans="2:21" ht="13.5" thickBot="1" x14ac:dyDescent="0.25">
      <c r="B22" s="79">
        <f>namenlijst!B23</f>
        <v>19</v>
      </c>
      <c r="C22" s="80">
        <f>namenlijst!C23</f>
        <v>0</v>
      </c>
      <c r="E22" s="249"/>
      <c r="F22" s="496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8"/>
    </row>
    <row r="23" spans="2:21" x14ac:dyDescent="0.2">
      <c r="B23" s="79">
        <f>namenlijst!B24</f>
        <v>20</v>
      </c>
      <c r="C23" s="80">
        <f>namenlijst!C24</f>
        <v>0</v>
      </c>
      <c r="E23" s="178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spans="2:21" x14ac:dyDescent="0.2">
      <c r="B24" s="79">
        <f>namenlijst!B25</f>
        <v>21</v>
      </c>
      <c r="C24" s="80">
        <f>namenlijst!C25</f>
        <v>0</v>
      </c>
      <c r="E24" s="178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2:21" x14ac:dyDescent="0.2">
      <c r="B25" s="79">
        <f>namenlijst!B26</f>
        <v>22</v>
      </c>
      <c r="C25" s="80">
        <f>namenlijst!C26</f>
        <v>0</v>
      </c>
      <c r="E25" s="178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2:21" ht="20.100000000000001" customHeight="1" x14ac:dyDescent="0.2">
      <c r="B26" s="79">
        <f>namenlijst!B27</f>
        <v>23</v>
      </c>
      <c r="C26" s="80">
        <f>namenlijst!C27</f>
        <v>0</v>
      </c>
      <c r="E26" s="178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</row>
    <row r="27" spans="2:21" x14ac:dyDescent="0.2">
      <c r="B27" s="79">
        <f>namenlijst!B28</f>
        <v>24</v>
      </c>
      <c r="C27" s="80">
        <f>namenlijst!C28</f>
        <v>0</v>
      </c>
      <c r="E27" s="178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</row>
    <row r="28" spans="2:21" x14ac:dyDescent="0.2">
      <c r="B28" s="79">
        <f>namenlijst!B29</f>
        <v>25</v>
      </c>
      <c r="C28" s="80">
        <f>namenlijst!C29</f>
        <v>0</v>
      </c>
      <c r="E28" s="64"/>
      <c r="F28" s="64"/>
      <c r="G28" s="64"/>
      <c r="H28" s="64"/>
      <c r="I28" s="64"/>
      <c r="J28" s="64"/>
      <c r="K28" s="64"/>
      <c r="L28" s="64"/>
      <c r="M28" s="64"/>
      <c r="N28" s="91"/>
      <c r="O28" s="64"/>
      <c r="P28" s="64"/>
      <c r="Q28" s="64"/>
      <c r="R28" s="64"/>
      <c r="S28" s="64"/>
      <c r="T28" s="64"/>
      <c r="U28" s="64"/>
    </row>
    <row r="29" spans="2:21" x14ac:dyDescent="0.2">
      <c r="B29" s="79">
        <f>namenlijst!B30</f>
        <v>26</v>
      </c>
      <c r="C29" s="80">
        <f>namenlijst!C30</f>
        <v>0</v>
      </c>
      <c r="E29" s="64"/>
      <c r="F29" s="499"/>
      <c r="G29" s="499"/>
      <c r="H29" s="499"/>
      <c r="I29" s="499"/>
      <c r="J29" s="499"/>
      <c r="K29" s="499"/>
      <c r="L29" s="499"/>
      <c r="M29" s="499"/>
      <c r="N29" s="499"/>
      <c r="O29" s="499"/>
      <c r="P29" s="499"/>
      <c r="Q29" s="499"/>
      <c r="R29" s="499"/>
      <c r="S29" s="499"/>
      <c r="T29" s="499"/>
      <c r="U29" s="499"/>
    </row>
    <row r="30" spans="2:21" x14ac:dyDescent="0.2">
      <c r="B30" s="79">
        <f>namenlijst!B31</f>
        <v>27</v>
      </c>
      <c r="C30" s="80">
        <f>namenlijst!C31</f>
        <v>0</v>
      </c>
      <c r="E30" s="64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</row>
    <row r="31" spans="2:21" x14ac:dyDescent="0.2">
      <c r="B31" s="79">
        <f>namenlijst!B32</f>
        <v>28</v>
      </c>
      <c r="C31" s="80">
        <f>namenlijst!C32</f>
        <v>0</v>
      </c>
      <c r="E31" s="178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</row>
    <row r="32" spans="2:21" x14ac:dyDescent="0.2">
      <c r="B32" s="79">
        <f>namenlijst!B33</f>
        <v>29</v>
      </c>
      <c r="C32" s="80">
        <f>namenlijst!C33</f>
        <v>0</v>
      </c>
      <c r="E32" s="64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</row>
    <row r="33" spans="2:21" x14ac:dyDescent="0.2">
      <c r="B33" s="79">
        <f>namenlijst!B34</f>
        <v>30</v>
      </c>
      <c r="C33" s="80">
        <f>namenlijst!C34</f>
        <v>0</v>
      </c>
      <c r="E33" s="178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</row>
    <row r="34" spans="2:21" x14ac:dyDescent="0.2">
      <c r="B34" s="79">
        <f>namenlijst!B35</f>
        <v>31</v>
      </c>
      <c r="C34" s="80">
        <f>namenlijst!C35</f>
        <v>0</v>
      </c>
      <c r="E34" s="178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</row>
    <row r="35" spans="2:21" x14ac:dyDescent="0.2">
      <c r="B35" s="79">
        <f>namenlijst!B36</f>
        <v>32</v>
      </c>
      <c r="C35" s="80">
        <f>namenlijst!C36</f>
        <v>0</v>
      </c>
      <c r="E35" s="178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2:21" x14ac:dyDescent="0.2">
      <c r="B36" s="79">
        <f>namenlijst!B37</f>
        <v>33</v>
      </c>
      <c r="C36" s="80">
        <f>namenlijst!C37</f>
        <v>0</v>
      </c>
      <c r="E36" s="178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</row>
    <row r="37" spans="2:21" x14ac:dyDescent="0.2">
      <c r="B37" s="79">
        <f>namenlijst!B38</f>
        <v>34</v>
      </c>
      <c r="C37" s="80">
        <f>namenlijst!C38</f>
        <v>0</v>
      </c>
      <c r="E37" s="178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</row>
    <row r="38" spans="2:21" x14ac:dyDescent="0.2">
      <c r="B38" s="79">
        <f>namenlijst!B39</f>
        <v>35</v>
      </c>
      <c r="C38" s="80">
        <f>namenlijst!C39</f>
        <v>0</v>
      </c>
      <c r="E38" s="64"/>
      <c r="F38" s="64"/>
      <c r="G38" s="64"/>
      <c r="H38" s="64"/>
      <c r="I38" s="64"/>
      <c r="J38" s="64"/>
      <c r="K38" s="64"/>
      <c r="L38" s="64"/>
      <c r="M38" s="64"/>
      <c r="N38" s="91"/>
      <c r="O38" s="64"/>
      <c r="P38" s="64"/>
      <c r="Q38" s="64"/>
      <c r="R38" s="64"/>
      <c r="S38" s="64"/>
      <c r="T38" s="64"/>
      <c r="U38" s="64"/>
    </row>
    <row r="39" spans="2:21" x14ac:dyDescent="0.2">
      <c r="B39" s="79"/>
      <c r="E39" s="64"/>
      <c r="F39" s="64"/>
      <c r="G39" s="64"/>
      <c r="H39" s="64"/>
      <c r="I39" s="64"/>
      <c r="J39" s="64"/>
      <c r="K39" s="64"/>
      <c r="L39" s="64"/>
      <c r="M39" s="64"/>
      <c r="N39" s="91"/>
      <c r="O39" s="64"/>
      <c r="P39" s="64"/>
      <c r="Q39" s="64"/>
      <c r="R39" s="64"/>
      <c r="S39" s="64"/>
      <c r="T39" s="64"/>
      <c r="U39" s="64"/>
    </row>
    <row r="40" spans="2:21" x14ac:dyDescent="0.2">
      <c r="B40" s="79"/>
    </row>
    <row r="41" spans="2:21" x14ac:dyDescent="0.2">
      <c r="B41" s="79"/>
    </row>
    <row r="42" spans="2:21" x14ac:dyDescent="0.2">
      <c r="B42" s="79"/>
    </row>
    <row r="43" spans="2:21" x14ac:dyDescent="0.2">
      <c r="B43" s="79"/>
    </row>
    <row r="44" spans="2:21" x14ac:dyDescent="0.2">
      <c r="B44" s="79"/>
    </row>
    <row r="45" spans="2:21" x14ac:dyDescent="0.2">
      <c r="B45" s="79"/>
    </row>
    <row r="46" spans="2:21" x14ac:dyDescent="0.2">
      <c r="B46" s="79"/>
    </row>
    <row r="47" spans="2:21" x14ac:dyDescent="0.2">
      <c r="B47" s="79"/>
    </row>
    <row r="48" spans="2:21" x14ac:dyDescent="0.2">
      <c r="B48" s="79"/>
    </row>
    <row r="49" spans="2:2" x14ac:dyDescent="0.2">
      <c r="B49" s="79"/>
    </row>
  </sheetData>
  <sheetProtection sheet="1" objects="1" scenarios="1"/>
  <mergeCells count="35">
    <mergeCell ref="P3:Q3"/>
    <mergeCell ref="M12:O12"/>
    <mergeCell ref="S12:T12"/>
    <mergeCell ref="S8:T8"/>
    <mergeCell ref="S9:T9"/>
    <mergeCell ref="S5:T5"/>
    <mergeCell ref="S6:T6"/>
    <mergeCell ref="S7:T7"/>
    <mergeCell ref="F18:U18"/>
    <mergeCell ref="M8:O8"/>
    <mergeCell ref="M9:O9"/>
    <mergeCell ref="M10:O10"/>
    <mergeCell ref="M11:O11"/>
    <mergeCell ref="F16:L16"/>
    <mergeCell ref="S10:T10"/>
    <mergeCell ref="S11:T11"/>
    <mergeCell ref="F17:U17"/>
    <mergeCell ref="B2:C2"/>
    <mergeCell ref="I2:M2"/>
    <mergeCell ref="J3:M3"/>
    <mergeCell ref="M5:O5"/>
    <mergeCell ref="M7:O7"/>
    <mergeCell ref="M6:O6"/>
    <mergeCell ref="F19:U19"/>
    <mergeCell ref="F21:U21"/>
    <mergeCell ref="F20:U20"/>
    <mergeCell ref="F22:U22"/>
    <mergeCell ref="R29:S29"/>
    <mergeCell ref="T29:U29"/>
    <mergeCell ref="F29:G29"/>
    <mergeCell ref="H29:I29"/>
    <mergeCell ref="J29:K29"/>
    <mergeCell ref="L29:M29"/>
    <mergeCell ref="N29:O29"/>
    <mergeCell ref="P29:Q29"/>
  </mergeCells>
  <phoneticPr fontId="0" type="noConversion"/>
  <conditionalFormatting sqref="F11:G12 R10:S11 S9:S12">
    <cfRule type="cellIs" dxfId="61" priority="55" stopIfTrue="1" operator="equal">
      <formula>"j"</formula>
    </cfRule>
  </conditionalFormatting>
  <conditionalFormatting sqref="F10:G10">
    <cfRule type="cellIs" dxfId="60" priority="56" stopIfTrue="1" operator="between">
      <formula>1</formula>
      <formula>7</formula>
    </cfRule>
    <cfRule type="cellIs" dxfId="59" priority="57" stopIfTrue="1" operator="between">
      <formula>8</formula>
      <formula>13</formula>
    </cfRule>
  </conditionalFormatting>
  <conditionalFormatting sqref="F13:G14">
    <cfRule type="cellIs" dxfId="58" priority="58" stopIfTrue="1" operator="equal">
      <formula>"o"</formula>
    </cfRule>
    <cfRule type="cellIs" dxfId="57" priority="59" stopIfTrue="1" operator="equal">
      <formula>"m"</formula>
    </cfRule>
  </conditionalFormatting>
  <conditionalFormatting sqref="F9:G9">
    <cfRule type="cellIs" dxfId="56" priority="60" stopIfTrue="1" operator="equal">
      <formula>"n"</formula>
    </cfRule>
    <cfRule type="cellIs" dxfId="55" priority="61" stopIfTrue="1" operator="equal">
      <formula>"d"</formula>
    </cfRule>
  </conditionalFormatting>
  <conditionalFormatting sqref="R12:S12">
    <cfRule type="cellIs" dxfId="54" priority="103" stopIfTrue="1" operator="equal">
      <formula>"o"</formula>
    </cfRule>
  </conditionalFormatting>
  <conditionalFormatting sqref="U5">
    <cfRule type="cellIs" dxfId="53" priority="15" operator="equal">
      <formula>0</formula>
    </cfRule>
    <cfRule type="cellIs" dxfId="52" priority="104" stopIfTrue="1" operator="between">
      <formula>0</formula>
      <formula>13</formula>
    </cfRule>
    <cfRule type="cellIs" dxfId="51" priority="105" stopIfTrue="1" operator="between">
      <formula>14</formula>
      <formula>15</formula>
    </cfRule>
  </conditionalFormatting>
  <conditionalFormatting sqref="U6">
    <cfRule type="cellIs" dxfId="50" priority="14" operator="equal">
      <formula>0</formula>
    </cfRule>
    <cfRule type="cellIs" dxfId="49" priority="106" stopIfTrue="1" operator="between">
      <formula>0</formula>
      <formula>10</formula>
    </cfRule>
    <cfRule type="cellIs" dxfId="48" priority="107" stopIfTrue="1" operator="between">
      <formula>11</formula>
      <formula>14</formula>
    </cfRule>
  </conditionalFormatting>
  <conditionalFormatting sqref="P9:Q9">
    <cfRule type="cellIs" dxfId="47" priority="127" stopIfTrue="1" operator="between">
      <formula>0.8</formula>
      <formula>1</formula>
    </cfRule>
    <cfRule type="cellIs" dxfId="46" priority="128" stopIfTrue="1" operator="between">
      <formula>0.6</formula>
      <formula>0.79</formula>
    </cfRule>
  </conditionalFormatting>
  <conditionalFormatting sqref="F6:G6">
    <cfRule type="cellIs" dxfId="45" priority="129" stopIfTrue="1" operator="greaterThan">
      <formula>29</formula>
    </cfRule>
    <cfRule type="cellIs" dxfId="44" priority="130" stopIfTrue="1" operator="between">
      <formula>24</formula>
      <formula>29</formula>
    </cfRule>
  </conditionalFormatting>
  <conditionalFormatting sqref="F7">
    <cfRule type="cellIs" dxfId="43" priority="10" operator="equal">
      <formula>0</formula>
    </cfRule>
    <cfRule type="cellIs" dxfId="42" priority="153" stopIfTrue="1" operator="between">
      <formula>0</formula>
      <formula>5</formula>
    </cfRule>
    <cfRule type="cellIs" dxfId="41" priority="154" stopIfTrue="1" operator="between">
      <formula>6</formula>
      <formula>10</formula>
    </cfRule>
  </conditionalFormatting>
  <conditionalFormatting sqref="P5:Q8 P12:Q12">
    <cfRule type="cellIs" dxfId="40" priority="193" stopIfTrue="1" operator="between">
      <formula>0.01</formula>
      <formula>0.39</formula>
    </cfRule>
    <cfRule type="cellIs" dxfId="39" priority="194" stopIfTrue="1" operator="between">
      <formula>0.4</formula>
      <formula>0.59</formula>
    </cfRule>
  </conditionalFormatting>
  <conditionalFormatting sqref="F5">
    <cfRule type="cellIs" dxfId="38" priority="220" stopIfTrue="1" operator="equal">
      <formula>0</formula>
    </cfRule>
    <cfRule type="cellIs" dxfId="37" priority="221" stopIfTrue="1" operator="between">
      <formula>5</formula>
      <formula>8</formula>
    </cfRule>
    <cfRule type="cellIs" dxfId="36" priority="222" stopIfTrue="1" operator="between">
      <formula>0</formula>
      <formula>4</formula>
    </cfRule>
  </conditionalFormatting>
  <conditionalFormatting sqref="G5">
    <cfRule type="cellIs" dxfId="35" priority="223" stopIfTrue="1" operator="between">
      <formula>0</formula>
      <formula>8</formula>
    </cfRule>
    <cfRule type="cellIs" dxfId="34" priority="224" stopIfTrue="1" operator="between">
      <formula>9</formula>
      <formula>14</formula>
    </cfRule>
  </conditionalFormatting>
  <conditionalFormatting sqref="G7">
    <cfRule type="cellIs" dxfId="33" priority="225" stopIfTrue="1" operator="between">
      <formula>0</formula>
      <formula>8</formula>
    </cfRule>
    <cfRule type="cellIs" dxfId="32" priority="226" stopIfTrue="1" operator="between">
      <formula>9</formula>
      <formula>12</formula>
    </cfRule>
  </conditionalFormatting>
  <conditionalFormatting sqref="F8:G8">
    <cfRule type="cellIs" dxfId="31" priority="256" stopIfTrue="1" operator="between">
      <formula>0</formula>
      <formula>5</formula>
    </cfRule>
    <cfRule type="cellIs" dxfId="30" priority="257" stopIfTrue="1" operator="between">
      <formula>6</formula>
      <formula>7</formula>
    </cfRule>
  </conditionalFormatting>
  <conditionalFormatting sqref="S11">
    <cfRule type="cellIs" dxfId="29" priority="44" stopIfTrue="1" operator="equal">
      <formula>"o"</formula>
    </cfRule>
  </conditionalFormatting>
  <conditionalFormatting sqref="U7">
    <cfRule type="cellIs" dxfId="28" priority="13" operator="equal">
      <formula>0</formula>
    </cfRule>
    <cfRule type="cellIs" dxfId="27" priority="45" stopIfTrue="1" operator="between">
      <formula>0</formula>
      <formula>7</formula>
    </cfRule>
    <cfRule type="cellIs" dxfId="26" priority="46" stopIfTrue="1" operator="equal">
      <formula>8</formula>
    </cfRule>
  </conditionalFormatting>
  <conditionalFormatting sqref="U8">
    <cfRule type="cellIs" dxfId="25" priority="12" operator="equal">
      <formula>0</formula>
    </cfRule>
    <cfRule type="cellIs" dxfId="24" priority="47" stopIfTrue="1" operator="between">
      <formula>0</formula>
      <formula>11</formula>
    </cfRule>
    <cfRule type="cellIs" dxfId="23" priority="48" stopIfTrue="1" operator="between">
      <formula>12</formula>
      <formula>14</formula>
    </cfRule>
  </conditionalFormatting>
  <conditionalFormatting sqref="S12">
    <cfRule type="cellIs" dxfId="22" priority="31" stopIfTrue="1" operator="equal">
      <formula>"o"</formula>
    </cfRule>
  </conditionalFormatting>
  <conditionalFormatting sqref="U9">
    <cfRule type="cellIs" dxfId="21" priority="25" operator="equal">
      <formula>0</formula>
    </cfRule>
    <cfRule type="cellIs" dxfId="20" priority="26" operator="greaterThan">
      <formula>2.9</formula>
    </cfRule>
    <cfRule type="cellIs" dxfId="19" priority="27" operator="greaterThan">
      <formula>1.9</formula>
    </cfRule>
  </conditionalFormatting>
  <conditionalFormatting sqref="U10">
    <cfRule type="cellIs" dxfId="18" priority="22" operator="equal">
      <formula>0</formula>
    </cfRule>
    <cfRule type="cellIs" dxfId="17" priority="23" operator="greaterThan">
      <formula>2.1</formula>
    </cfRule>
    <cfRule type="cellIs" dxfId="16" priority="24" operator="greaterThan">
      <formula>1.4</formula>
    </cfRule>
  </conditionalFormatting>
  <conditionalFormatting sqref="U11">
    <cfRule type="cellIs" dxfId="15" priority="19" operator="equal">
      <formula>0</formula>
    </cfRule>
    <cfRule type="cellIs" dxfId="14" priority="20" operator="greaterThan">
      <formula>1.8</formula>
    </cfRule>
    <cfRule type="cellIs" dxfId="13" priority="21" operator="greaterThan">
      <formula>1.4</formula>
    </cfRule>
  </conditionalFormatting>
  <conditionalFormatting sqref="U12">
    <cfRule type="cellIs" dxfId="12" priority="16" operator="equal">
      <formula>0</formula>
    </cfRule>
    <cfRule type="cellIs" dxfId="11" priority="17" operator="greaterThan">
      <formula>2</formula>
    </cfRule>
    <cfRule type="cellIs" dxfId="10" priority="18" operator="greaterThan">
      <formula>1.5</formula>
    </cfRule>
  </conditionalFormatting>
  <conditionalFormatting sqref="F6">
    <cfRule type="cellIs" dxfId="9" priority="11" operator="equal">
      <formula>0</formula>
    </cfRule>
  </conditionalFormatting>
  <conditionalFormatting sqref="F8">
    <cfRule type="cellIs" dxfId="8" priority="9" operator="equal">
      <formula>0</formula>
    </cfRule>
  </conditionalFormatting>
  <conditionalFormatting sqref="F9">
    <cfRule type="cellIs" dxfId="7" priority="8" operator="equal">
      <formula>0</formula>
    </cfRule>
  </conditionalFormatting>
  <conditionalFormatting sqref="F10">
    <cfRule type="cellIs" dxfId="6" priority="7" operator="equal">
      <formula>0</formula>
    </cfRule>
  </conditionalFormatting>
  <conditionalFormatting sqref="F11">
    <cfRule type="cellIs" dxfId="5" priority="6" operator="equal">
      <formula>0</formula>
    </cfRule>
  </conditionalFormatting>
  <conditionalFormatting sqref="F12">
    <cfRule type="cellIs" dxfId="4" priority="5" operator="equal">
      <formula>0</formula>
    </cfRule>
  </conditionalFormatting>
  <conditionalFormatting sqref="F13">
    <cfRule type="cellIs" dxfId="3" priority="4" operator="equal">
      <formula>0</formula>
    </cfRule>
  </conditionalFormatting>
  <conditionalFormatting sqref="G5:G13">
    <cfRule type="cellIs" dxfId="2" priority="3" operator="equal">
      <formula>0</formula>
    </cfRule>
  </conditionalFormatting>
  <conditionalFormatting sqref="P5:Q12">
    <cfRule type="cellIs" dxfId="1" priority="2" operator="equal">
      <formula>0</formula>
    </cfRule>
  </conditionalFormatting>
  <conditionalFormatting sqref="F17:U22">
    <cfRule type="cellIs" dxfId="0" priority="1" operator="equal">
      <formula>0</formula>
    </cfRule>
  </conditionalFormatting>
  <pageMargins left="0.97" right="0.45" top="0.2" bottom="0.13" header="0.14000000000000001" footer="0.13"/>
  <pageSetup paperSize="9" scale="70" orientation="landscape" horizontalDpi="36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namenlijst</vt:lpstr>
      <vt:lpstr>tussendoelen 1e keer</vt:lpstr>
      <vt:lpstr>tussendoelen 2e keer</vt:lpstr>
      <vt:lpstr>2.1</vt:lpstr>
      <vt:lpstr>2.2</vt:lpstr>
      <vt:lpstr>3.0</vt:lpstr>
      <vt:lpstr>leerling-profiel</vt:lpstr>
      <vt:lpstr>'2.1'!Afdrukbereik</vt:lpstr>
      <vt:lpstr>'2.2'!Afdrukbereik</vt:lpstr>
      <vt:lpstr>'3.0'!Afdrukbereik</vt:lpstr>
      <vt:lpstr>'leerling-profiel'!Afdrukbereik</vt:lpstr>
      <vt:lpstr>'tussendoelen 1e keer'!Afdrukbereik</vt:lpstr>
      <vt:lpstr>'tussendoelen 2e keer'!Afdrukbereik</vt:lpstr>
    </vt:vector>
  </TitlesOfParts>
  <Company>De Kardoen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Harrie Meinen</cp:lastModifiedBy>
  <cp:lastPrinted>2019-09-16T07:27:25Z</cp:lastPrinted>
  <dcterms:created xsi:type="dcterms:W3CDTF">2003-09-03T19:59:23Z</dcterms:created>
  <dcterms:modified xsi:type="dcterms:W3CDTF">2019-09-17T06:59:45Z</dcterms:modified>
</cp:coreProperties>
</file>