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floreantscholen.sharepoint.com/sites/triangel_leerkrachten/Gedeelde documenten/General/ZORG/GROEP 1-2/SIGNALERING HB groep 1-2/leeg formulier s.v.p. niet aankomen/"/>
    </mc:Choice>
  </mc:AlternateContent>
  <xr:revisionPtr revIDLastSave="67" documentId="8_{C526895C-9D93-4F4B-B559-5531BCE471A5}" xr6:coauthVersionLast="47" xr6:coauthVersionMax="47" xr10:uidLastSave="{B2D24C1B-6576-4CA8-902E-0934FCE5F4D0}"/>
  <bookViews>
    <workbookView xWindow="-110" yWindow="-110" windowWidth="19420" windowHeight="10300" tabRatio="938" xr2:uid="{00000000-000D-0000-FFFF-FFFF00000000}"/>
  </bookViews>
  <sheets>
    <sheet name=" Namenlijst 1-2" sheetId="28" r:id="rId1"/>
    <sheet name="Jaarlijkse signalering 1-2" sheetId="29" r:id="rId2"/>
    <sheet name="Leerlingprofiel 1-2" sheetId="30" r:id="rId3"/>
  </sheets>
  <definedNames>
    <definedName name="_xlnm.Print_Area" localSheetId="1">'Jaarlijkse signalering 1-2'!$B$2:$AN$37</definedName>
    <definedName name="_xlnm.Print_Area" localSheetId="2">'Leerlingprofiel 1-2'!$F$3:$J$36</definedName>
    <definedName name="n.v.t.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9" l="1"/>
  <c r="H6" i="29"/>
  <c r="I6" i="29"/>
  <c r="J6" i="29"/>
  <c r="K6" i="29"/>
  <c r="L6" i="29"/>
  <c r="M6" i="29"/>
  <c r="N6" i="29"/>
  <c r="O6" i="29"/>
  <c r="P6" i="29"/>
  <c r="Q6" i="29"/>
  <c r="R6" i="29"/>
  <c r="S6" i="29"/>
  <c r="T6" i="29"/>
  <c r="U6" i="29"/>
  <c r="V6" i="29"/>
  <c r="W6" i="29"/>
  <c r="X6" i="29"/>
  <c r="Y6" i="29"/>
  <c r="Z6" i="29"/>
  <c r="AA6" i="29"/>
  <c r="AB6" i="29"/>
  <c r="AC6" i="29"/>
  <c r="AD6" i="29"/>
  <c r="AE6" i="29"/>
  <c r="AF6" i="29"/>
  <c r="AG6" i="29"/>
  <c r="AH6" i="29"/>
  <c r="AI6" i="29"/>
  <c r="AJ6" i="29"/>
  <c r="AK6" i="29"/>
  <c r="AL6" i="29"/>
  <c r="AM6" i="29"/>
  <c r="AN6" i="29"/>
  <c r="F6" i="29"/>
  <c r="J7" i="30" l="1"/>
  <c r="J31" i="30"/>
  <c r="J30" i="30"/>
  <c r="J29" i="30"/>
  <c r="J28" i="30"/>
  <c r="J27" i="30"/>
  <c r="J26" i="30"/>
  <c r="J25" i="30"/>
  <c r="J24" i="30"/>
  <c r="J23" i="30"/>
  <c r="J18" i="30"/>
  <c r="J17" i="30"/>
  <c r="J16" i="30"/>
  <c r="J15" i="30"/>
  <c r="J14" i="30"/>
  <c r="J13" i="30"/>
  <c r="J12" i="30"/>
  <c r="J11" i="30"/>
  <c r="J10" i="30"/>
  <c r="J9" i="30"/>
  <c r="J8" i="30"/>
  <c r="G5" i="29"/>
  <c r="H5" i="29"/>
  <c r="I5" i="29"/>
  <c r="J5" i="29"/>
  <c r="K5" i="29"/>
  <c r="L5" i="29"/>
  <c r="M5" i="29"/>
  <c r="N5" i="29"/>
  <c r="O5" i="29"/>
  <c r="P5" i="29"/>
  <c r="Q5" i="29"/>
  <c r="R5" i="29"/>
  <c r="S5" i="29"/>
  <c r="T5" i="29"/>
  <c r="U5" i="29"/>
  <c r="V5" i="29"/>
  <c r="W5" i="29"/>
  <c r="X5" i="29"/>
  <c r="Y5" i="29"/>
  <c r="Z5" i="29"/>
  <c r="AA5" i="29"/>
  <c r="AB5" i="29"/>
  <c r="AC5" i="29"/>
  <c r="AD5" i="29"/>
  <c r="AE5" i="29"/>
  <c r="AF5" i="29"/>
  <c r="AG5" i="29"/>
  <c r="AH5" i="29"/>
  <c r="AI5" i="29"/>
  <c r="AJ5" i="29"/>
  <c r="AK5" i="29"/>
  <c r="AL5" i="29"/>
  <c r="AM5" i="29"/>
  <c r="AN5" i="29"/>
  <c r="F5" i="29"/>
  <c r="I4" i="30" l="1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14" i="30"/>
  <c r="B14" i="30"/>
  <c r="C13" i="30"/>
  <c r="B13" i="30"/>
  <c r="C12" i="30"/>
  <c r="B12" i="30"/>
  <c r="C11" i="30"/>
  <c r="B11" i="30"/>
  <c r="C10" i="30"/>
  <c r="B10" i="30"/>
  <c r="C9" i="30"/>
  <c r="B9" i="30"/>
  <c r="C8" i="30"/>
  <c r="B8" i="30"/>
  <c r="C7" i="30"/>
  <c r="B7" i="30"/>
  <c r="C6" i="30"/>
  <c r="G3" i="30"/>
  <c r="AN33" i="29"/>
  <c r="AM33" i="29"/>
  <c r="AL33" i="29"/>
  <c r="AK33" i="29"/>
  <c r="AJ33" i="29"/>
  <c r="AI33" i="29"/>
  <c r="AH33" i="29"/>
  <c r="AG33" i="29"/>
  <c r="AF33" i="29"/>
  <c r="AE33" i="29"/>
  <c r="AD33" i="29"/>
  <c r="AC33" i="29"/>
  <c r="AB33" i="29"/>
  <c r="AA33" i="29"/>
  <c r="Z33" i="29"/>
  <c r="Y33" i="29"/>
  <c r="X33" i="29"/>
  <c r="W33" i="29"/>
  <c r="V33" i="29"/>
  <c r="U33" i="29"/>
  <c r="T33" i="29"/>
  <c r="S33" i="29"/>
  <c r="R33" i="29"/>
  <c r="Q33" i="29"/>
  <c r="P33" i="29"/>
  <c r="O33" i="29"/>
  <c r="N33" i="29"/>
  <c r="M33" i="29"/>
  <c r="L33" i="29"/>
  <c r="K33" i="29"/>
  <c r="J33" i="29"/>
  <c r="I33" i="29"/>
  <c r="H33" i="29"/>
  <c r="G33" i="29"/>
  <c r="F33" i="29"/>
  <c r="J32" i="30" s="1"/>
  <c r="AN21" i="29"/>
  <c r="AN35" i="29" s="1"/>
  <c r="AM21" i="29"/>
  <c r="AM35" i="29" s="1"/>
  <c r="AL21" i="29"/>
  <c r="AL34" i="29" s="1"/>
  <c r="AK21" i="29"/>
  <c r="AJ21" i="29"/>
  <c r="AJ34" i="29" s="1"/>
  <c r="AI21" i="29"/>
  <c r="AI35" i="29" s="1"/>
  <c r="AH21" i="29"/>
  <c r="AH35" i="29" s="1"/>
  <c r="AG21" i="29"/>
  <c r="AG35" i="29" s="1"/>
  <c r="AF21" i="29"/>
  <c r="AE21" i="29"/>
  <c r="AE34" i="29" s="1"/>
  <c r="AD21" i="29"/>
  <c r="AD34" i="29" s="1"/>
  <c r="AC21" i="29"/>
  <c r="AC34" i="29" s="1"/>
  <c r="AB21" i="29"/>
  <c r="AB34" i="29" s="1"/>
  <c r="AA21" i="29"/>
  <c r="AA35" i="29" s="1"/>
  <c r="Z21" i="29"/>
  <c r="Z34" i="29" s="1"/>
  <c r="Y21" i="29"/>
  <c r="Y34" i="29" s="1"/>
  <c r="X21" i="29"/>
  <c r="X35" i="29" s="1"/>
  <c r="W21" i="29"/>
  <c r="W35" i="29" s="1"/>
  <c r="V21" i="29"/>
  <c r="V34" i="29" s="1"/>
  <c r="U21" i="29"/>
  <c r="U35" i="29" s="1"/>
  <c r="T21" i="29"/>
  <c r="T34" i="29" s="1"/>
  <c r="S21" i="29"/>
  <c r="R21" i="29"/>
  <c r="R35" i="29" s="1"/>
  <c r="Q21" i="29"/>
  <c r="Q35" i="29" s="1"/>
  <c r="P21" i="29"/>
  <c r="P35" i="29" s="1"/>
  <c r="O21" i="29"/>
  <c r="O35" i="29" s="1"/>
  <c r="N21" i="29"/>
  <c r="M21" i="29"/>
  <c r="M35" i="29" s="1"/>
  <c r="L21" i="29"/>
  <c r="K21" i="29"/>
  <c r="J21" i="29"/>
  <c r="I21" i="29"/>
  <c r="H21" i="29"/>
  <c r="G21" i="29"/>
  <c r="F21" i="29"/>
  <c r="AN20" i="29"/>
  <c r="AM20" i="29"/>
  <c r="AL20" i="29"/>
  <c r="AK20" i="29"/>
  <c r="AJ20" i="29"/>
  <c r="AI20" i="29"/>
  <c r="AH20" i="29"/>
  <c r="AG20" i="29"/>
  <c r="AF20" i="29"/>
  <c r="AE20" i="29"/>
  <c r="AD20" i="29"/>
  <c r="AC20" i="29"/>
  <c r="AB20" i="29"/>
  <c r="AA20" i="29"/>
  <c r="Z20" i="29"/>
  <c r="Y20" i="29"/>
  <c r="X20" i="29"/>
  <c r="W20" i="29"/>
  <c r="V20" i="29"/>
  <c r="U20" i="29"/>
  <c r="T20" i="29"/>
  <c r="S20" i="29"/>
  <c r="R20" i="29"/>
  <c r="Q20" i="29"/>
  <c r="P20" i="29"/>
  <c r="O20" i="29"/>
  <c r="N20" i="29"/>
  <c r="M20" i="29"/>
  <c r="L20" i="29"/>
  <c r="K20" i="29"/>
  <c r="J20" i="29"/>
  <c r="I20" i="29"/>
  <c r="H20" i="29"/>
  <c r="G20" i="29"/>
  <c r="F20" i="29"/>
  <c r="AN3" i="29"/>
  <c r="AN22" i="29" s="1"/>
  <c r="AM3" i="29"/>
  <c r="AM37" i="29" s="1"/>
  <c r="AL3" i="29"/>
  <c r="AL22" i="29" s="1"/>
  <c r="AK3" i="29"/>
  <c r="AK37" i="29" s="1"/>
  <c r="AJ3" i="29"/>
  <c r="AJ37" i="29" s="1"/>
  <c r="AI3" i="29"/>
  <c r="AI37" i="29" s="1"/>
  <c r="AH3" i="29"/>
  <c r="AH22" i="29" s="1"/>
  <c r="AG3" i="29"/>
  <c r="AG37" i="29" s="1"/>
  <c r="AF3" i="29"/>
  <c r="AF37" i="29" s="1"/>
  <c r="AE3" i="29"/>
  <c r="AE22" i="29" s="1"/>
  <c r="AD3" i="29"/>
  <c r="AD22" i="29" s="1"/>
  <c r="AC3" i="29"/>
  <c r="AC37" i="29" s="1"/>
  <c r="AB3" i="29"/>
  <c r="AB37" i="29" s="1"/>
  <c r="AA3" i="29"/>
  <c r="AA37" i="29" s="1"/>
  <c r="Z3" i="29"/>
  <c r="Z22" i="29" s="1"/>
  <c r="Y3" i="29"/>
  <c r="X3" i="29"/>
  <c r="W3" i="29"/>
  <c r="V3" i="29"/>
  <c r="U3" i="29"/>
  <c r="T3" i="29"/>
  <c r="S3" i="29"/>
  <c r="R3" i="29"/>
  <c r="R22" i="29" s="1"/>
  <c r="Q3" i="29"/>
  <c r="P3" i="29"/>
  <c r="O3" i="29"/>
  <c r="N3" i="29"/>
  <c r="M3" i="29"/>
  <c r="L3" i="29"/>
  <c r="K3" i="29"/>
  <c r="J3" i="29"/>
  <c r="I3" i="29"/>
  <c r="H3" i="29"/>
  <c r="G3" i="29"/>
  <c r="F3" i="29"/>
  <c r="C41" i="28"/>
  <c r="AJ35" i="29"/>
  <c r="AJ36" i="29" s="1"/>
  <c r="AG22" i="29" l="1"/>
  <c r="AI34" i="29"/>
  <c r="O34" i="29"/>
  <c r="O36" i="29" s="1"/>
  <c r="J22" i="29"/>
  <c r="J37" i="29" s="1"/>
  <c r="P22" i="29"/>
  <c r="P37" i="29" s="1"/>
  <c r="AL35" i="29"/>
  <c r="S35" i="29"/>
  <c r="N35" i="29"/>
  <c r="AH34" i="29"/>
  <c r="AD35" i="29"/>
  <c r="AD36" i="29" s="1"/>
  <c r="T35" i="29"/>
  <c r="T36" i="29" s="1"/>
  <c r="T22" i="29"/>
  <c r="T37" i="29" s="1"/>
  <c r="S34" i="29"/>
  <c r="N34" i="29"/>
  <c r="L22" i="29"/>
  <c r="Y22" i="29"/>
  <c r="Y37" i="29" s="1"/>
  <c r="AA34" i="29"/>
  <c r="AA36" i="29" s="1"/>
  <c r="W34" i="29"/>
  <c r="R37" i="29"/>
  <c r="J34" i="29"/>
  <c r="J35" i="29"/>
  <c r="L35" i="29"/>
  <c r="L34" i="29"/>
  <c r="K35" i="29"/>
  <c r="K34" i="29"/>
  <c r="I34" i="29"/>
  <c r="I35" i="29"/>
  <c r="H35" i="29"/>
  <c r="H34" i="29"/>
  <c r="G22" i="29"/>
  <c r="G35" i="29"/>
  <c r="G34" i="29"/>
  <c r="J20" i="30"/>
  <c r="J33" i="30" s="1"/>
  <c r="J19" i="30"/>
  <c r="J21" i="30" s="1"/>
  <c r="F35" i="29"/>
  <c r="F22" i="29"/>
  <c r="AG34" i="29"/>
  <c r="AG36" i="29" s="1"/>
  <c r="Q34" i="29"/>
  <c r="Q36" i="29" s="1"/>
  <c r="R34" i="29"/>
  <c r="R36" i="29" s="1"/>
  <c r="AL36" i="29"/>
  <c r="AI36" i="29"/>
  <c r="V35" i="29"/>
  <c r="V36" i="29" s="1"/>
  <c r="Y35" i="29"/>
  <c r="Y36" i="29" s="1"/>
  <c r="AB35" i="29"/>
  <c r="AB36" i="29" s="1"/>
  <c r="U34" i="29"/>
  <c r="U36" i="29" s="1"/>
  <c r="X34" i="29"/>
  <c r="X36" i="29" s="1"/>
  <c r="AH36" i="29"/>
  <c r="AC35" i="29"/>
  <c r="AC36" i="29" s="1"/>
  <c r="AM34" i="29"/>
  <c r="AM36" i="29" s="1"/>
  <c r="M34" i="29"/>
  <c r="M36" i="29" s="1"/>
  <c r="W36" i="29"/>
  <c r="S22" i="29"/>
  <c r="S37" i="29" s="1"/>
  <c r="AH37" i="29"/>
  <c r="H22" i="29"/>
  <c r="O22" i="29"/>
  <c r="O37" i="29" s="1"/>
  <c r="AB22" i="29"/>
  <c r="AE37" i="29"/>
  <c r="AL37" i="29"/>
  <c r="AJ22" i="29"/>
  <c r="I22" i="29"/>
  <c r="I37" i="29" s="1"/>
  <c r="K22" i="29"/>
  <c r="X22" i="29"/>
  <c r="X37" i="29" s="1"/>
  <c r="F34" i="29"/>
  <c r="AD37" i="29"/>
  <c r="AA22" i="29"/>
  <c r="V22" i="29"/>
  <c r="V37" i="29" s="1"/>
  <c r="AN37" i="29"/>
  <c r="Z37" i="29"/>
  <c r="N22" i="29"/>
  <c r="N37" i="29" s="1"/>
  <c r="W22" i="29"/>
  <c r="W37" i="29" s="1"/>
  <c r="AF22" i="29"/>
  <c r="AM22" i="29"/>
  <c r="AI22" i="29"/>
  <c r="AK22" i="29"/>
  <c r="Q22" i="29"/>
  <c r="Q37" i="29" s="1"/>
  <c r="Z35" i="29"/>
  <c r="Z36" i="29" s="1"/>
  <c r="AE35" i="29"/>
  <c r="AE36" i="29" s="1"/>
  <c r="AC22" i="29"/>
  <c r="AF34" i="29"/>
  <c r="AF35" i="29"/>
  <c r="P34" i="29"/>
  <c r="P36" i="29" s="1"/>
  <c r="AK34" i="29"/>
  <c r="AK35" i="29"/>
  <c r="M22" i="29"/>
  <c r="M37" i="29" s="1"/>
  <c r="AN34" i="29"/>
  <c r="AN36" i="29" s="1"/>
  <c r="U22" i="29"/>
  <c r="U37" i="29" s="1"/>
  <c r="N36" i="29" l="1"/>
  <c r="J36" i="29"/>
  <c r="S36" i="29"/>
  <c r="L36" i="29"/>
  <c r="L37" i="29" s="1"/>
  <c r="K36" i="29"/>
  <c r="K37" i="29" s="1"/>
  <c r="I36" i="29"/>
  <c r="H37" i="29"/>
  <c r="H36" i="29"/>
  <c r="G37" i="29"/>
  <c r="G36" i="29"/>
  <c r="J34" i="30"/>
  <c r="J35" i="30" s="1"/>
  <c r="F36" i="29"/>
  <c r="F37" i="29" s="1"/>
  <c r="J36" i="30" s="1"/>
  <c r="AK36" i="29"/>
  <c r="AF36" i="29"/>
</calcChain>
</file>

<file path=xl/sharedStrings.xml><?xml version="1.0" encoding="utf-8"?>
<sst xmlns="http://schemas.openxmlformats.org/spreadsheetml/2006/main" count="71" uniqueCount="39">
  <si>
    <t>Jaarlijkse signalering - groep 1-2</t>
  </si>
  <si>
    <t>Namen leerlingen:</t>
  </si>
  <si>
    <t xml:space="preserve">namenlijst: </t>
  </si>
  <si>
    <r>
      <t xml:space="preserve">Noteer van </t>
    </r>
    <r>
      <rPr>
        <b/>
        <sz val="10"/>
        <color rgb="FFFF0000"/>
        <rFont val="Verdana"/>
        <family val="2"/>
      </rPr>
      <t>ELKE</t>
    </r>
    <r>
      <rPr>
        <sz val="10"/>
        <rFont val="Verdana"/>
        <family val="2"/>
      </rPr>
      <t xml:space="preserve"> leerling het aanlegniveau:
1 = zwak 
2 = beneden gemiddeld 
3 = gemiddeld 
4 = boven gemiddeld 
5 = goed</t>
    </r>
  </si>
  <si>
    <r>
      <t xml:space="preserve">deel 1 = voor </t>
    </r>
    <r>
      <rPr>
        <b/>
        <sz val="10"/>
        <color rgb="FFFF0000"/>
        <rFont val="Verdana"/>
        <family val="2"/>
      </rPr>
      <t>ALLE</t>
    </r>
    <r>
      <rPr>
        <sz val="10"/>
        <rFont val="Verdana"/>
        <family val="2"/>
      </rPr>
      <t xml:space="preserve"> leerlingen</t>
    </r>
  </si>
  <si>
    <t>Leeraspecten</t>
  </si>
  <si>
    <t>Kan logisch denken en ziet verbanden
die veel kinderen niet zien</t>
  </si>
  <si>
    <t>Gebruikt veel moeilijke woorden</t>
  </si>
  <si>
    <t>Maakt lange zinnen</t>
  </si>
  <si>
    <t>Heeft een bijzonder gevoel voor humor</t>
  </si>
  <si>
    <t>Is nieuwsgierig, stelt veel vragen</t>
  </si>
  <si>
    <t>Heeft een goed geheugen</t>
  </si>
  <si>
    <t>Heeft een rijke fantasie</t>
  </si>
  <si>
    <t>Onderzoekt en experimenteert graag</t>
  </si>
  <si>
    <t>Kan hoeveelheden overzien en 
telt tot 20</t>
  </si>
  <si>
    <t>Heeft interesse in cijfers en letters</t>
  </si>
  <si>
    <t>Kan moeilijke puzzels en spelletjes
maken</t>
  </si>
  <si>
    <t>Heeft oog voor detail</t>
  </si>
  <si>
    <t>Totaal aantal x en ?</t>
  </si>
  <si>
    <t>deel 2 = bij een score van 5 of meer op deel 1</t>
  </si>
  <si>
    <t>signalen van zorg (SVZ)</t>
  </si>
  <si>
    <t>Zelfbeeld 
aspecten</t>
  </si>
  <si>
    <t>Heeft een sterk wisselende
of weinig concentratie</t>
  </si>
  <si>
    <t>Heeft te veel of te weinig zelfvertrouwen</t>
  </si>
  <si>
    <t>Heeft weinig positief beeld van eigen mogelijkheden</t>
  </si>
  <si>
    <t>Omgang
aspecten</t>
  </si>
  <si>
    <t>Is niet goed opgenomen in de groep</t>
  </si>
  <si>
    <t>Heeft moeite met empatische inschatting</t>
  </si>
  <si>
    <t>Komt niet goed op voor zichzelf</t>
  </si>
  <si>
    <t>Werkhouding
aspecten</t>
  </si>
  <si>
    <t>Is niet zo zelfstandig, vraagt voortdurend bevestiging</t>
  </si>
  <si>
    <t>Vertoont erg wisselend gedrag in
taakgerichtheid</t>
  </si>
  <si>
    <t>Heeft moeite met doorzetten</t>
  </si>
  <si>
    <t>Totaal aantal signalen van zorg</t>
  </si>
  <si>
    <t>7x leerrendement = 1</t>
  </si>
  <si>
    <t>geen SVZ = 1</t>
  </si>
  <si>
    <t>totaal</t>
  </si>
  <si>
    <t>aanleg:</t>
  </si>
  <si>
    <t>deel 1 = voor alle leerlingen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</si>
</sst>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Verdana"/>
      <family val="2"/>
    </font>
    <font>
      <sz val="14"/>
      <color indexed="9"/>
      <name val="Verdana"/>
      <family val="2"/>
    </font>
    <font>
      <sz val="20"/>
      <name val="Verdana"/>
      <family val="2"/>
    </font>
    <font>
      <b/>
      <sz val="14"/>
      <color indexed="10"/>
      <name val="Verdana"/>
      <family val="2"/>
    </font>
    <font>
      <sz val="15"/>
      <name val="Verdana"/>
      <family val="2"/>
    </font>
    <font>
      <sz val="18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5"/>
      <color indexed="10"/>
      <name val="Verdana"/>
      <family val="2"/>
    </font>
    <font>
      <sz val="10"/>
      <name val="Arial"/>
      <family val="2"/>
    </font>
    <font>
      <b/>
      <sz val="10"/>
      <color indexed="10"/>
      <name val="Verdana"/>
      <family val="2"/>
    </font>
    <font>
      <b/>
      <sz val="10"/>
      <color rgb="FFFF0000"/>
      <name val="Verdana"/>
      <family val="2"/>
    </font>
    <font>
      <sz val="11"/>
      <color rgb="FF394443"/>
      <name val="Calibri"/>
      <family val="2"/>
      <scheme val="minor"/>
    </font>
    <font>
      <sz val="10"/>
      <color rgb="FF1212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14" fillId="0" borderId="0"/>
  </cellStyleXfs>
  <cellXfs count="148">
    <xf numFmtId="0" fontId="0" fillId="0" borderId="0" xfId="0"/>
    <xf numFmtId="0" fontId="1" fillId="0" borderId="0" xfId="1"/>
    <xf numFmtId="0" fontId="2" fillId="0" borderId="8" xfId="1" applyFont="1" applyBorder="1" applyAlignment="1">
      <alignment vertical="center" wrapText="1"/>
    </xf>
    <xf numFmtId="0" fontId="2" fillId="0" borderId="8" xfId="1" applyFont="1" applyBorder="1" applyAlignment="1">
      <alignment vertical="center"/>
    </xf>
    <xf numFmtId="0" fontId="2" fillId="0" borderId="5" xfId="1" applyFont="1" applyBorder="1" applyAlignment="1">
      <alignment vertical="center" wrapText="1"/>
    </xf>
    <xf numFmtId="0" fontId="1" fillId="0" borderId="25" xfId="1" applyBorder="1" applyAlignment="1">
      <alignment horizontal="center" vertical="center" textRotation="180"/>
    </xf>
    <xf numFmtId="0" fontId="1" fillId="0" borderId="0" xfId="1" applyAlignment="1">
      <alignment horizontal="center"/>
    </xf>
    <xf numFmtId="0" fontId="3" fillId="3" borderId="30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 textRotation="180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0" borderId="9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4" fillId="0" borderId="4" xfId="1" applyFont="1" applyBorder="1" applyAlignment="1">
      <alignment horizontal="center" vertical="center" textRotation="180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" fillId="0" borderId="24" xfId="1" applyBorder="1"/>
    <xf numFmtId="0" fontId="4" fillId="0" borderId="7" xfId="1" applyFont="1" applyBorder="1" applyAlignment="1">
      <alignment textRotation="180"/>
    </xf>
    <xf numFmtId="0" fontId="2" fillId="0" borderId="0" xfId="1" applyFont="1" applyAlignment="1">
      <alignment vertical="center"/>
    </xf>
    <xf numFmtId="0" fontId="6" fillId="0" borderId="32" xfId="1" applyFont="1" applyBorder="1" applyAlignment="1">
      <alignment horizontal="center" vertical="center" textRotation="180"/>
    </xf>
    <xf numFmtId="0" fontId="2" fillId="0" borderId="3" xfId="1" applyFont="1" applyBorder="1" applyAlignment="1">
      <alignment horizontal="center" vertical="center"/>
    </xf>
    <xf numFmtId="0" fontId="2" fillId="0" borderId="0" xfId="1" applyFont="1"/>
    <xf numFmtId="0" fontId="2" fillId="0" borderId="6" xfId="1" applyFont="1" applyBorder="1" applyAlignment="1">
      <alignment horizontal="center" vertical="center"/>
    </xf>
    <xf numFmtId="0" fontId="1" fillId="0" borderId="21" xfId="1" applyBorder="1"/>
    <xf numFmtId="0" fontId="1" fillId="0" borderId="7" xfId="1" applyBorder="1"/>
    <xf numFmtId="0" fontId="2" fillId="0" borderId="4" xfId="1" applyFont="1" applyBorder="1" applyAlignment="1">
      <alignment horizontal="center" vertical="center" textRotation="180"/>
    </xf>
    <xf numFmtId="0" fontId="1" fillId="0" borderId="26" xfId="1" applyBorder="1"/>
    <xf numFmtId="0" fontId="1" fillId="0" borderId="27" xfId="1" applyBorder="1"/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vertical="center"/>
    </xf>
    <xf numFmtId="0" fontId="1" fillId="0" borderId="16" xfId="1" applyBorder="1"/>
    <xf numFmtId="0" fontId="1" fillId="0" borderId="37" xfId="1" applyBorder="1"/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2" borderId="23" xfId="1" applyFill="1" applyBorder="1" applyProtection="1">
      <protection locked="0"/>
    </xf>
    <xf numFmtId="0" fontId="1" fillId="2" borderId="23" xfId="1" applyFill="1" applyBorder="1" applyAlignment="1" applyProtection="1">
      <alignment horizontal="left" vertical="center"/>
      <protection locked="0"/>
    </xf>
    <xf numFmtId="0" fontId="1" fillId="0" borderId="15" xfId="1" applyBorder="1" applyAlignment="1">
      <alignment horizontal="center" vertical="center"/>
    </xf>
    <xf numFmtId="0" fontId="1" fillId="2" borderId="35" xfId="1" applyFill="1" applyBorder="1" applyAlignment="1" applyProtection="1">
      <alignment horizontal="left" vertical="center"/>
      <protection locked="0"/>
    </xf>
    <xf numFmtId="0" fontId="1" fillId="0" borderId="0" xfId="1" applyAlignment="1">
      <alignment horizontal="right" vertical="center"/>
    </xf>
    <xf numFmtId="0" fontId="1" fillId="0" borderId="0" xfId="1" applyAlignment="1">
      <alignment vertical="center"/>
    </xf>
    <xf numFmtId="0" fontId="1" fillId="0" borderId="25" xfId="1" applyBorder="1"/>
    <xf numFmtId="0" fontId="1" fillId="0" borderId="4" xfId="1" applyBorder="1"/>
    <xf numFmtId="0" fontId="13" fillId="0" borderId="22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6" fillId="0" borderId="39" xfId="1" applyFont="1" applyBorder="1" applyAlignment="1">
      <alignment horizontal="center" vertical="center" textRotation="180"/>
    </xf>
    <xf numFmtId="0" fontId="8" fillId="0" borderId="0" xfId="1" applyFont="1" applyAlignment="1">
      <alignment horizontal="center" vertical="center" textRotation="180"/>
    </xf>
    <xf numFmtId="0" fontId="8" fillId="0" borderId="10" xfId="1" applyFont="1" applyBorder="1" applyAlignment="1">
      <alignment horizontal="center" vertical="top" textRotation="180" wrapText="1"/>
    </xf>
    <xf numFmtId="0" fontId="8" fillId="0" borderId="32" xfId="1" applyFont="1" applyBorder="1" applyAlignment="1">
      <alignment horizontal="center" vertical="top" textRotation="180" wrapText="1"/>
    </xf>
    <xf numFmtId="0" fontId="8" fillId="5" borderId="21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1" fillId="5" borderId="0" xfId="1" applyFill="1"/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vertical="center" wrapText="1"/>
    </xf>
    <xf numFmtId="0" fontId="8" fillId="2" borderId="12" xfId="1" applyFont="1" applyFill="1" applyBorder="1" applyAlignment="1" applyProtection="1">
      <alignment horizontal="center" vertical="center"/>
      <protection locked="0"/>
    </xf>
    <xf numFmtId="0" fontId="1" fillId="2" borderId="12" xfId="1" applyFill="1" applyBorder="1" applyProtection="1">
      <protection locked="0"/>
    </xf>
    <xf numFmtId="0" fontId="1" fillId="2" borderId="22" xfId="1" applyFill="1" applyBorder="1" applyProtection="1">
      <protection locked="0"/>
    </xf>
    <xf numFmtId="0" fontId="8" fillId="0" borderId="8" xfId="1" applyFont="1" applyBorder="1" applyAlignment="1">
      <alignment vertical="center"/>
    </xf>
    <xf numFmtId="0" fontId="8" fillId="2" borderId="9" xfId="1" applyFont="1" applyFill="1" applyBorder="1" applyAlignment="1" applyProtection="1">
      <alignment horizontal="center" vertical="center"/>
      <protection locked="0"/>
    </xf>
    <xf numFmtId="0" fontId="1" fillId="2" borderId="9" xfId="1" applyFill="1" applyBorder="1" applyProtection="1">
      <protection locked="0"/>
    </xf>
    <xf numFmtId="0" fontId="15" fillId="0" borderId="8" xfId="1" applyFont="1" applyBorder="1" applyAlignment="1">
      <alignment vertical="center"/>
    </xf>
    <xf numFmtId="0" fontId="15" fillId="0" borderId="10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textRotation="180"/>
    </xf>
    <xf numFmtId="0" fontId="8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vertical="center" wrapText="1"/>
    </xf>
    <xf numFmtId="0" fontId="8" fillId="2" borderId="23" xfId="1" applyFont="1" applyFill="1" applyBorder="1" applyAlignment="1" applyProtection="1">
      <alignment horizontal="center"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0" xfId="1" applyFont="1"/>
    <xf numFmtId="0" fontId="15" fillId="0" borderId="9" xfId="1" applyFont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vertical="center"/>
    </xf>
    <xf numFmtId="0" fontId="8" fillId="0" borderId="29" xfId="1" applyFont="1" applyBorder="1" applyAlignment="1">
      <alignment horizontal="center" vertical="center" textRotation="180"/>
    </xf>
    <xf numFmtId="0" fontId="8" fillId="0" borderId="0" xfId="1" applyFont="1" applyAlignment="1">
      <alignment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24" xfId="1" applyBorder="1" applyAlignment="1">
      <alignment wrapText="1"/>
    </xf>
    <xf numFmtId="0" fontId="8" fillId="0" borderId="7" xfId="1" applyFont="1" applyBorder="1" applyAlignment="1">
      <alignment textRotation="180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10" xfId="1" applyFont="1" applyBorder="1" applyAlignment="1" applyProtection="1">
      <alignment horizontal="center" vertical="center" textRotation="180" wrapText="1"/>
      <protection locked="0"/>
    </xf>
    <xf numFmtId="0" fontId="8" fillId="0" borderId="32" xfId="1" applyFont="1" applyBorder="1" applyAlignment="1" applyProtection="1">
      <alignment horizontal="center" vertical="center" textRotation="180" wrapText="1"/>
      <protection locked="0"/>
    </xf>
    <xf numFmtId="0" fontId="1" fillId="0" borderId="0" xfId="1" applyAlignment="1">
      <alignment wrapText="1"/>
    </xf>
    <xf numFmtId="0" fontId="2" fillId="5" borderId="33" xfId="1" applyFont="1" applyFill="1" applyBorder="1" applyAlignment="1">
      <alignment horizontal="center" vertical="center"/>
    </xf>
    <xf numFmtId="0" fontId="4" fillId="5" borderId="41" xfId="1" applyFont="1" applyFill="1" applyBorder="1" applyAlignment="1">
      <alignment vertical="center"/>
    </xf>
    <xf numFmtId="0" fontId="4" fillId="5" borderId="31" xfId="1" applyFont="1" applyFill="1" applyBorder="1" applyAlignment="1">
      <alignment vertical="center"/>
    </xf>
    <xf numFmtId="0" fontId="8" fillId="5" borderId="10" xfId="1" applyFont="1" applyFill="1" applyBorder="1" applyAlignment="1">
      <alignment horizontal="center" vertical="center" textRotation="180" wrapText="1"/>
    </xf>
    <xf numFmtId="0" fontId="8" fillId="4" borderId="9" xfId="1" applyFont="1" applyFill="1" applyBorder="1" applyAlignment="1" applyProtection="1">
      <alignment horizontal="center" vertical="center" wrapText="1"/>
      <protection locked="0"/>
    </xf>
    <xf numFmtId="0" fontId="8" fillId="4" borderId="23" xfId="1" applyFont="1" applyFill="1" applyBorder="1" applyAlignment="1" applyProtection="1">
      <alignment horizontal="center" vertical="center" wrapText="1"/>
      <protection locked="0"/>
    </xf>
    <xf numFmtId="0" fontId="8" fillId="5" borderId="32" xfId="1" applyFont="1" applyFill="1" applyBorder="1" applyAlignment="1">
      <alignment horizontal="center" vertical="center" textRotation="180" wrapText="1"/>
    </xf>
    <xf numFmtId="0" fontId="8" fillId="5" borderId="23" xfId="1" applyFont="1" applyFill="1" applyBorder="1" applyAlignment="1">
      <alignment horizontal="center" vertical="center" textRotation="180" wrapText="1"/>
    </xf>
    <xf numFmtId="0" fontId="17" fillId="6" borderId="23" xfId="0" applyFont="1" applyFill="1" applyBorder="1" applyAlignment="1">
      <alignment vertical="center" wrapText="1"/>
    </xf>
    <xf numFmtId="0" fontId="18" fillId="6" borderId="20" xfId="0" applyFont="1" applyFill="1" applyBorder="1" applyAlignment="1">
      <alignment vertical="center" wrapText="1"/>
    </xf>
    <xf numFmtId="0" fontId="18" fillId="6" borderId="23" xfId="0" applyFont="1" applyFill="1" applyBorder="1" applyAlignment="1">
      <alignment vertical="center" wrapText="1"/>
    </xf>
    <xf numFmtId="0" fontId="8" fillId="0" borderId="18" xfId="1" applyFont="1" applyBorder="1" applyAlignment="1">
      <alignment horizontal="center" vertical="center" textRotation="180"/>
    </xf>
    <xf numFmtId="0" fontId="4" fillId="0" borderId="18" xfId="1" applyFont="1" applyBorder="1" applyAlignment="1">
      <alignment horizontal="center" vertical="center" textRotation="180"/>
    </xf>
    <xf numFmtId="0" fontId="4" fillId="5" borderId="41" xfId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/>
    </xf>
    <xf numFmtId="0" fontId="8" fillId="0" borderId="36" xfId="1" applyFont="1" applyBorder="1" applyAlignment="1">
      <alignment horizontal="center" vertical="center" textRotation="180"/>
    </xf>
    <xf numFmtId="0" fontId="1" fillId="0" borderId="36" xfId="1" applyBorder="1" applyAlignment="1">
      <alignment horizontal="center" vertical="center" textRotation="180"/>
    </xf>
    <xf numFmtId="0" fontId="1" fillId="0" borderId="38" xfId="1" applyBorder="1" applyAlignment="1">
      <alignment horizontal="center" vertical="center" textRotation="180"/>
    </xf>
    <xf numFmtId="0" fontId="8" fillId="0" borderId="11" xfId="1" applyFont="1" applyBorder="1" applyAlignment="1">
      <alignment horizontal="center" vertical="center" textRotation="180" wrapText="1"/>
    </xf>
    <xf numFmtId="0" fontId="8" fillId="0" borderId="11" xfId="1" applyFont="1" applyBorder="1" applyAlignment="1">
      <alignment horizontal="center" vertical="center" textRotation="180"/>
    </xf>
    <xf numFmtId="0" fontId="8" fillId="0" borderId="12" xfId="1" applyFont="1" applyBorder="1" applyAlignment="1">
      <alignment horizontal="center" vertical="center" textRotation="180"/>
    </xf>
    <xf numFmtId="0" fontId="8" fillId="0" borderId="10" xfId="1" applyFont="1" applyBorder="1" applyAlignment="1">
      <alignment horizontal="center" vertical="center" textRotation="180" wrapText="1"/>
    </xf>
    <xf numFmtId="0" fontId="8" fillId="0" borderId="34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4" borderId="21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33" xfId="1" applyFont="1" applyFill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textRotation="180"/>
    </xf>
    <xf numFmtId="0" fontId="8" fillId="0" borderId="1" xfId="1" applyFont="1" applyBorder="1" applyAlignment="1">
      <alignment horizontal="center" vertical="center" textRotation="180"/>
    </xf>
    <xf numFmtId="0" fontId="8" fillId="0" borderId="18" xfId="1" applyFont="1" applyBorder="1" applyAlignment="1">
      <alignment horizontal="center" vertical="center" textRotation="180"/>
    </xf>
    <xf numFmtId="0" fontId="8" fillId="0" borderId="2" xfId="1" applyFont="1" applyBorder="1" applyAlignment="1">
      <alignment horizontal="center" vertical="center" textRotation="180"/>
    </xf>
    <xf numFmtId="0" fontId="8" fillId="0" borderId="25" xfId="1" applyFont="1" applyBorder="1" applyAlignment="1">
      <alignment horizontal="center" vertical="center" textRotation="180"/>
    </xf>
    <xf numFmtId="0" fontId="8" fillId="0" borderId="5" xfId="1" applyFont="1" applyBorder="1" applyAlignment="1">
      <alignment horizontal="center" vertical="center" textRotation="180"/>
    </xf>
    <xf numFmtId="0" fontId="8" fillId="0" borderId="18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8" fillId="0" borderId="25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4" fillId="0" borderId="36" xfId="1" applyFont="1" applyBorder="1" applyAlignment="1">
      <alignment horizontal="center" vertical="center" textRotation="180"/>
    </xf>
    <xf numFmtId="0" fontId="2" fillId="0" borderId="11" xfId="1" applyFont="1" applyBorder="1" applyAlignment="1">
      <alignment horizontal="center" vertical="center" textRotation="180" wrapText="1"/>
    </xf>
    <xf numFmtId="0" fontId="2" fillId="0" borderId="11" xfId="1" applyFont="1" applyBorder="1" applyAlignment="1">
      <alignment horizontal="center" vertical="center" textRotation="180"/>
    </xf>
    <xf numFmtId="0" fontId="2" fillId="0" borderId="12" xfId="1" applyFont="1" applyBorder="1" applyAlignment="1">
      <alignment horizontal="center" vertical="center" textRotation="180"/>
    </xf>
    <xf numFmtId="0" fontId="2" fillId="0" borderId="10" xfId="1" applyFont="1" applyBorder="1" applyAlignment="1">
      <alignment horizontal="center" vertical="center" textRotation="180" wrapText="1"/>
    </xf>
    <xf numFmtId="0" fontId="4" fillId="0" borderId="1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33" xfId="1" applyFont="1" applyFill="1" applyBorder="1" applyAlignment="1">
      <alignment horizontal="center" vertical="center"/>
    </xf>
    <xf numFmtId="0" fontId="4" fillId="0" borderId="24" xfId="1" applyFont="1" applyBorder="1" applyAlignment="1">
      <alignment horizontal="center" vertical="center" textRotation="180"/>
    </xf>
    <xf numFmtId="0" fontId="4" fillId="0" borderId="1" xfId="1" applyFont="1" applyBorder="1" applyAlignment="1">
      <alignment horizontal="center" vertical="center" textRotation="180"/>
    </xf>
    <xf numFmtId="0" fontId="4" fillId="0" borderId="18" xfId="1" applyFont="1" applyBorder="1" applyAlignment="1">
      <alignment horizontal="center" vertical="center" textRotation="180"/>
    </xf>
    <xf numFmtId="0" fontId="4" fillId="0" borderId="2" xfId="1" applyFont="1" applyBorder="1" applyAlignment="1">
      <alignment horizontal="center" vertical="center" textRotation="180"/>
    </xf>
    <xf numFmtId="0" fontId="4" fillId="0" borderId="25" xfId="1" applyFont="1" applyBorder="1" applyAlignment="1">
      <alignment horizontal="center" vertical="center" textRotation="180"/>
    </xf>
    <xf numFmtId="0" fontId="4" fillId="0" borderId="5" xfId="1" applyFont="1" applyBorder="1" applyAlignment="1">
      <alignment horizontal="center" vertical="center" textRotation="180"/>
    </xf>
    <xf numFmtId="0" fontId="7" fillId="4" borderId="21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center" vertical="center" wrapText="1"/>
    </xf>
    <xf numFmtId="0" fontId="4" fillId="5" borderId="34" xfId="1" applyFont="1" applyFill="1" applyBorder="1" applyAlignment="1" applyProtection="1">
      <alignment horizontal="center" vertical="center"/>
      <protection locked="0"/>
    </xf>
    <xf numFmtId="0" fontId="4" fillId="5" borderId="41" xfId="1" applyFont="1" applyFill="1" applyBorder="1" applyAlignment="1" applyProtection="1">
      <alignment horizontal="center" vertical="center"/>
      <protection locked="0"/>
    </xf>
  </cellXfs>
  <cellStyles count="5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00000000-0005-0000-0000-000003000000}"/>
    <cellStyle name="Standaard 5" xfId="4" xr:uid="{00000000-0005-0000-0000-000004000000}"/>
  </cellStyles>
  <dxfs count="29"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26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ill>
        <patternFill>
          <bgColor indexed="40"/>
        </patternFill>
      </fill>
    </dxf>
    <dxf>
      <font>
        <condense val="0"/>
        <extend val="0"/>
        <color indexed="26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rgb="FF00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colors>
    <mruColors>
      <color rgb="FFFFFFCC"/>
      <color rgb="FF00FF00"/>
      <color rgb="FFFF0000"/>
      <color rgb="FF99CCFF"/>
      <color rgb="FFCCFFCC"/>
      <color rgb="FFFFFF99"/>
      <color rgb="FFFF7C8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meesterharrie.nl" TargetMode="External"/><Relationship Id="rId1" Type="http://schemas.openxmlformats.org/officeDocument/2006/relationships/hyperlink" Target="#'Jaarlijkse signalering 1-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452438</xdr:colOff>
      <xdr:row>4</xdr:row>
      <xdr:rowOff>68263</xdr:rowOff>
    </xdr:from>
    <xdr:to>
      <xdr:col>8</xdr:col>
      <xdr:colOff>409575</xdr:colOff>
      <xdr:row>10</xdr:row>
      <xdr:rowOff>96838</xdr:rowOff>
    </xdr:to>
    <xdr:sp macro="" textlink="">
      <xdr:nvSpPr>
        <xdr:cNvPr id="4" name="AutoSha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230688" y="806451"/>
          <a:ext cx="3171825" cy="1171575"/>
        </a:xfrm>
        <a:prstGeom prst="actionButtonBlank">
          <a:avLst/>
        </a:prstGeom>
        <a:gradFill rotWithShape="1">
          <a:gsLst>
            <a:gs pos="0">
              <a:srgbClr val="6699FF"/>
            </a:gs>
            <a:gs pos="50000">
              <a:srgbClr val="CCFFFF"/>
            </a:gs>
            <a:gs pos="100000">
              <a:srgbClr val="6699FF"/>
            </a:gs>
          </a:gsLst>
          <a:lin ang="5400000" scaled="1"/>
        </a:gradFill>
        <a:ln w="9525">
          <a:noFill/>
          <a:miter lim="800000"/>
          <a:headEnd/>
          <a:tailEnd/>
        </a:ln>
        <a:effectLst>
          <a:prstShdw prst="shdw17" dist="17961" dir="2700000">
            <a:srgbClr val="CCFFFF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2000" b="1" i="0" u="none" strike="noStrike" baseline="0">
              <a:solidFill>
                <a:srgbClr val="000000"/>
              </a:solidFill>
              <a:latin typeface="Comic Sans MS"/>
            </a:rPr>
            <a:t>Naar het vragenblad</a:t>
          </a:r>
        </a:p>
      </xdr:txBody>
    </xdr:sp>
    <xdr:clientData/>
  </xdr:twoCellAnchor>
  <xdr:twoCellAnchor editAs="oneCell">
    <xdr:from>
      <xdr:col>3</xdr:col>
      <xdr:colOff>436561</xdr:colOff>
      <xdr:row>11</xdr:row>
      <xdr:rowOff>127000</xdr:rowOff>
    </xdr:from>
    <xdr:to>
      <xdr:col>6</xdr:col>
      <xdr:colOff>79375</xdr:colOff>
      <xdr:row>19</xdr:row>
      <xdr:rowOff>177696</xdr:rowOff>
    </xdr:to>
    <xdr:pic>
      <xdr:nvPicPr>
        <xdr:cNvPr id="2" name="Afbeelding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9B941E-8DD0-5FFE-DB0E-D62E95119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14811" y="2198688"/>
          <a:ext cx="1571627" cy="1574696"/>
        </a:xfrm>
        <a:prstGeom prst="rect">
          <a:avLst/>
        </a:prstGeom>
        <a:ln>
          <a:solidFill>
            <a:schemeClr val="tx1"/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5</xdr:row>
      <xdr:rowOff>57150</xdr:rowOff>
    </xdr:from>
    <xdr:to>
      <xdr:col>4</xdr:col>
      <xdr:colOff>2009819</xdr:colOff>
      <xdr:row>5</xdr:row>
      <xdr:rowOff>1381125</xdr:rowOff>
    </xdr:to>
    <xdr:pic>
      <xdr:nvPicPr>
        <xdr:cNvPr id="82945" name="Picture 2">
          <a:extLst>
            <a:ext uri="{FF2B5EF4-FFF2-40B4-BE49-F238E27FC236}">
              <a16:creationId xmlns:a16="http://schemas.microsoft.com/office/drawing/2014/main" id="{00000000-0008-0000-0100-0000014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333750"/>
          <a:ext cx="2409869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276225</xdr:colOff>
      <xdr:row>21</xdr:row>
      <xdr:rowOff>104775</xdr:rowOff>
    </xdr:from>
    <xdr:to>
      <xdr:col>4</xdr:col>
      <xdr:colOff>1711007</xdr:colOff>
      <xdr:row>21</xdr:row>
      <xdr:rowOff>1381125</xdr:rowOff>
    </xdr:to>
    <xdr:pic>
      <xdr:nvPicPr>
        <xdr:cNvPr id="82946" name="Picture 6">
          <a:extLst>
            <a:ext uri="{FF2B5EF4-FFF2-40B4-BE49-F238E27FC236}">
              <a16:creationId xmlns:a16="http://schemas.microsoft.com/office/drawing/2014/main" id="{00000000-0008-0000-0100-0000024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9239250"/>
          <a:ext cx="2063432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36</xdr:row>
      <xdr:rowOff>28576</xdr:rowOff>
    </xdr:from>
    <xdr:to>
      <xdr:col>4</xdr:col>
      <xdr:colOff>2647950</xdr:colOff>
      <xdr:row>36</xdr:row>
      <xdr:rowOff>1413872</xdr:rowOff>
    </xdr:to>
    <xdr:pic>
      <xdr:nvPicPr>
        <xdr:cNvPr id="82947" name="Picture 13">
          <a:extLst>
            <a:ext uri="{FF2B5EF4-FFF2-40B4-BE49-F238E27FC236}">
              <a16:creationId xmlns:a16="http://schemas.microsoft.com/office/drawing/2014/main" id="{00000000-0008-0000-0100-0000034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14400" y="14077951"/>
          <a:ext cx="2990850" cy="1385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1885950</xdr:colOff>
      <xdr:row>3</xdr:row>
      <xdr:rowOff>133350</xdr:rowOff>
    </xdr:from>
    <xdr:to>
      <xdr:col>4</xdr:col>
      <xdr:colOff>3667125</xdr:colOff>
      <xdr:row>3</xdr:row>
      <xdr:rowOff>142875</xdr:rowOff>
    </xdr:to>
    <xdr:cxnSp macro="">
      <xdr:nvCxnSpPr>
        <xdr:cNvPr id="7" name="Rechte verbindingslijn met pij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3438525" y="2333625"/>
          <a:ext cx="1781175" cy="9525"/>
        </a:xfrm>
        <a:prstGeom prst="straightConnector1">
          <a:avLst/>
        </a:prstGeom>
        <a:ln w="25400">
          <a:solidFill>
            <a:srgbClr val="FF0000"/>
          </a:solidFill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130175</xdr:colOff>
      <xdr:row>4</xdr:row>
      <xdr:rowOff>187325</xdr:rowOff>
    </xdr:from>
    <xdr:to>
      <xdr:col>8</xdr:col>
      <xdr:colOff>3473450</xdr:colOff>
      <xdr:row>4</xdr:row>
      <xdr:rowOff>2368550</xdr:rowOff>
    </xdr:to>
    <xdr:pic>
      <xdr:nvPicPr>
        <xdr:cNvPr id="83969" name="Picture 1">
          <a:extLst>
            <a:ext uri="{FF2B5EF4-FFF2-40B4-BE49-F238E27FC236}">
              <a16:creationId xmlns:a16="http://schemas.microsoft.com/office/drawing/2014/main" id="{00000000-0008-0000-0200-0000014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27800" y="1536700"/>
          <a:ext cx="3946525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20</xdr:row>
      <xdr:rowOff>76200</xdr:rowOff>
    </xdr:from>
    <xdr:to>
      <xdr:col>8</xdr:col>
      <xdr:colOff>3457575</xdr:colOff>
      <xdr:row>20</xdr:row>
      <xdr:rowOff>2362200</xdr:rowOff>
    </xdr:to>
    <xdr:pic>
      <xdr:nvPicPr>
        <xdr:cNvPr id="83970" name="Picture 2">
          <a:extLst>
            <a:ext uri="{FF2B5EF4-FFF2-40B4-BE49-F238E27FC236}">
              <a16:creationId xmlns:a16="http://schemas.microsoft.com/office/drawing/2014/main" id="{00000000-0008-0000-0200-0000024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00850" y="10515600"/>
          <a:ext cx="3695700" cy="228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333375</xdr:colOff>
      <xdr:row>35</xdr:row>
      <xdr:rowOff>123825</xdr:rowOff>
    </xdr:from>
    <xdr:to>
      <xdr:col>8</xdr:col>
      <xdr:colOff>3419475</xdr:colOff>
      <xdr:row>35</xdr:row>
      <xdr:rowOff>2400300</xdr:rowOff>
    </xdr:to>
    <xdr:pic>
      <xdr:nvPicPr>
        <xdr:cNvPr id="83971" name="Picture 3">
          <a:extLst>
            <a:ext uri="{FF2B5EF4-FFF2-40B4-BE49-F238E27FC236}">
              <a16:creationId xmlns:a16="http://schemas.microsoft.com/office/drawing/2014/main" id="{00000000-0008-0000-0200-0000034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43550" y="18649950"/>
          <a:ext cx="4914900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1619250</xdr:colOff>
      <xdr:row>4</xdr:row>
      <xdr:rowOff>1123950</xdr:rowOff>
    </xdr:from>
    <xdr:to>
      <xdr:col>7</xdr:col>
      <xdr:colOff>38100</xdr:colOff>
      <xdr:row>4</xdr:row>
      <xdr:rowOff>1838325</xdr:rowOff>
    </xdr:to>
    <xdr:sp macro="" textlink="">
      <xdr:nvSpPr>
        <xdr:cNvPr id="5" name="AutoShape 3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2838450" y="1962150"/>
          <a:ext cx="3629025" cy="714375"/>
        </a:xfrm>
        <a:prstGeom prst="wedgeRectCallout">
          <a:avLst>
            <a:gd name="adj1" fmla="val 22968"/>
            <a:gd name="adj2" fmla="val -203333"/>
          </a:avLst>
        </a:prstGeom>
        <a:solidFill>
          <a:srgbClr val="FF808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16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Toets hier het leerlingnummer in  Druk daarna op Enter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B3:I41"/>
  <sheetViews>
    <sheetView showGridLines="0" showRowColHeaders="0" tabSelected="1" zoomScale="80" zoomScaleNormal="80" workbookViewId="0">
      <selection activeCell="L19" sqref="L19"/>
    </sheetView>
  </sheetViews>
  <sheetFormatPr defaultColWidth="9.1796875" defaultRowHeight="12.5" x14ac:dyDescent="0.25"/>
  <cols>
    <col min="1" max="2" width="9.1796875" style="1"/>
    <col min="3" max="3" width="35.7265625" style="1" customWidth="1"/>
    <col min="4" max="16384" width="9.1796875" style="1"/>
  </cols>
  <sheetData>
    <row r="3" spans="2:9" ht="20" x14ac:dyDescent="0.4">
      <c r="B3" s="103" t="s">
        <v>0</v>
      </c>
      <c r="C3" s="103"/>
      <c r="D3" s="103"/>
      <c r="E3" s="103"/>
      <c r="F3" s="103"/>
      <c r="G3" s="103"/>
      <c r="H3" s="103"/>
      <c r="I3" s="103"/>
    </row>
    <row r="4" spans="2:9" ht="13" thickBot="1" x14ac:dyDescent="0.3"/>
    <row r="5" spans="2:9" ht="15" customHeight="1" thickBot="1" x14ac:dyDescent="0.3">
      <c r="B5" s="32"/>
      <c r="C5" s="33" t="s">
        <v>1</v>
      </c>
    </row>
    <row r="6" spans="2:9" ht="15" customHeight="1" x14ac:dyDescent="0.25">
      <c r="B6" s="34">
        <v>1</v>
      </c>
      <c r="C6" s="98"/>
    </row>
    <row r="7" spans="2:9" ht="15" customHeight="1" x14ac:dyDescent="0.25">
      <c r="B7" s="35">
        <v>2</v>
      </c>
      <c r="C7" s="99"/>
    </row>
    <row r="8" spans="2:9" ht="15" customHeight="1" x14ac:dyDescent="0.25">
      <c r="B8" s="35">
        <v>3</v>
      </c>
      <c r="C8" s="99"/>
    </row>
    <row r="9" spans="2:9" ht="15" customHeight="1" x14ac:dyDescent="0.25">
      <c r="B9" s="35">
        <v>4</v>
      </c>
      <c r="C9" s="99"/>
    </row>
    <row r="10" spans="2:9" ht="15" customHeight="1" x14ac:dyDescent="0.25">
      <c r="B10" s="35">
        <v>5</v>
      </c>
      <c r="C10" s="99"/>
    </row>
    <row r="11" spans="2:9" ht="15" customHeight="1" x14ac:dyDescent="0.25">
      <c r="B11" s="35">
        <v>6</v>
      </c>
      <c r="C11" s="99"/>
    </row>
    <row r="12" spans="2:9" ht="15" customHeight="1" x14ac:dyDescent="0.25">
      <c r="B12" s="35">
        <v>7</v>
      </c>
      <c r="C12" s="99"/>
    </row>
    <row r="13" spans="2:9" ht="15" customHeight="1" x14ac:dyDescent="0.25">
      <c r="B13" s="35">
        <v>8</v>
      </c>
      <c r="C13" s="99"/>
    </row>
    <row r="14" spans="2:9" ht="15" customHeight="1" x14ac:dyDescent="0.25">
      <c r="B14" s="35">
        <v>9</v>
      </c>
      <c r="C14" s="99"/>
    </row>
    <row r="15" spans="2:9" ht="15" customHeight="1" x14ac:dyDescent="0.25">
      <c r="B15" s="35">
        <v>10</v>
      </c>
      <c r="C15" s="99"/>
    </row>
    <row r="16" spans="2:9" ht="15" customHeight="1" x14ac:dyDescent="0.25">
      <c r="B16" s="35">
        <v>11</v>
      </c>
      <c r="C16" s="99"/>
    </row>
    <row r="17" spans="2:3" ht="15" customHeight="1" x14ac:dyDescent="0.25">
      <c r="B17" s="35">
        <v>12</v>
      </c>
      <c r="C17" s="99"/>
    </row>
    <row r="18" spans="2:3" ht="15" customHeight="1" x14ac:dyDescent="0.25">
      <c r="B18" s="35">
        <v>13</v>
      </c>
      <c r="C18" s="99"/>
    </row>
    <row r="19" spans="2:3" ht="15" customHeight="1" x14ac:dyDescent="0.25">
      <c r="B19" s="35">
        <v>14</v>
      </c>
      <c r="C19" s="99"/>
    </row>
    <row r="20" spans="2:3" ht="15" customHeight="1" x14ac:dyDescent="0.25">
      <c r="B20" s="35">
        <v>15</v>
      </c>
      <c r="C20" s="99"/>
    </row>
    <row r="21" spans="2:3" ht="15" customHeight="1" x14ac:dyDescent="0.25">
      <c r="B21" s="35">
        <v>16</v>
      </c>
      <c r="C21" s="99"/>
    </row>
    <row r="22" spans="2:3" ht="15" customHeight="1" x14ac:dyDescent="0.25">
      <c r="B22" s="35">
        <v>17</v>
      </c>
      <c r="C22" s="99"/>
    </row>
    <row r="23" spans="2:3" ht="15" customHeight="1" x14ac:dyDescent="0.25">
      <c r="B23" s="35">
        <v>18</v>
      </c>
      <c r="C23" s="99"/>
    </row>
    <row r="24" spans="2:3" ht="15" customHeight="1" x14ac:dyDescent="0.25">
      <c r="B24" s="35">
        <v>19</v>
      </c>
      <c r="C24" s="97"/>
    </row>
    <row r="25" spans="2:3" ht="15" customHeight="1" x14ac:dyDescent="0.25">
      <c r="B25" s="35">
        <v>20</v>
      </c>
      <c r="C25" s="97"/>
    </row>
    <row r="26" spans="2:3" ht="15" customHeight="1" x14ac:dyDescent="0.25">
      <c r="B26" s="35">
        <v>21</v>
      </c>
      <c r="C26" s="36"/>
    </row>
    <row r="27" spans="2:3" ht="15" customHeight="1" x14ac:dyDescent="0.25">
      <c r="B27" s="35">
        <v>22</v>
      </c>
      <c r="C27" s="36"/>
    </row>
    <row r="28" spans="2:3" ht="15" customHeight="1" x14ac:dyDescent="0.25">
      <c r="B28" s="35">
        <v>23</v>
      </c>
      <c r="C28" s="36"/>
    </row>
    <row r="29" spans="2:3" ht="15" customHeight="1" x14ac:dyDescent="0.25">
      <c r="B29" s="35">
        <v>24</v>
      </c>
      <c r="C29" s="36"/>
    </row>
    <row r="30" spans="2:3" ht="15" customHeight="1" x14ac:dyDescent="0.25">
      <c r="B30" s="35">
        <v>25</v>
      </c>
      <c r="C30" s="36"/>
    </row>
    <row r="31" spans="2:3" ht="15" customHeight="1" x14ac:dyDescent="0.25">
      <c r="B31" s="35">
        <v>26</v>
      </c>
      <c r="C31" s="36"/>
    </row>
    <row r="32" spans="2:3" ht="15" customHeight="1" x14ac:dyDescent="0.25">
      <c r="B32" s="35">
        <v>27</v>
      </c>
      <c r="C32" s="36"/>
    </row>
    <row r="33" spans="2:3" ht="15" customHeight="1" x14ac:dyDescent="0.25">
      <c r="B33" s="35">
        <v>28</v>
      </c>
      <c r="C33" s="36"/>
    </row>
    <row r="34" spans="2:3" ht="15" customHeight="1" x14ac:dyDescent="0.25">
      <c r="B34" s="35">
        <v>29</v>
      </c>
      <c r="C34" s="37"/>
    </row>
    <row r="35" spans="2:3" ht="15" customHeight="1" x14ac:dyDescent="0.25">
      <c r="B35" s="35">
        <v>30</v>
      </c>
      <c r="C35" s="37"/>
    </row>
    <row r="36" spans="2:3" ht="15" customHeight="1" x14ac:dyDescent="0.25">
      <c r="B36" s="35">
        <v>31</v>
      </c>
      <c r="C36" s="37"/>
    </row>
    <row r="37" spans="2:3" ht="15" customHeight="1" x14ac:dyDescent="0.25">
      <c r="B37" s="35">
        <v>32</v>
      </c>
      <c r="C37" s="37"/>
    </row>
    <row r="38" spans="2:3" ht="15" customHeight="1" x14ac:dyDescent="0.25">
      <c r="B38" s="35">
        <v>33</v>
      </c>
      <c r="C38" s="37"/>
    </row>
    <row r="39" spans="2:3" ht="15" customHeight="1" x14ac:dyDescent="0.25">
      <c r="B39" s="35">
        <v>34</v>
      </c>
      <c r="C39" s="37"/>
    </row>
    <row r="40" spans="2:3" ht="15" customHeight="1" thickBot="1" x14ac:dyDescent="0.3">
      <c r="B40" s="38">
        <v>35</v>
      </c>
      <c r="C40" s="39"/>
    </row>
    <row r="41" spans="2:3" x14ac:dyDescent="0.25">
      <c r="B41" s="40"/>
      <c r="C41" s="41">
        <f>COUNTA(C6:C40)</f>
        <v>0</v>
      </c>
    </row>
  </sheetData>
  <mergeCells count="1">
    <mergeCell ref="B3:I3"/>
  </mergeCells>
  <phoneticPr fontId="10" type="noConversion"/>
  <conditionalFormatting sqref="C6:C33">
    <cfRule type="expression" priority="1" stopIfTrue="1">
      <formula>$L6=""</formula>
    </cfRule>
    <cfRule type="expression" dxfId="28" priority="2" stopIfTrue="1">
      <formula>$L6&gt;9</formula>
    </cfRule>
    <cfRule type="expression" dxfId="27" priority="3" stopIfTrue="1">
      <formula>$L6&lt;0</formula>
    </cfRule>
  </conditionalFormatting>
  <pageMargins left="0.75" right="0.75" top="1" bottom="1" header="0.5" footer="0.5"/>
  <pageSetup paperSize="9" scale="73" orientation="portrait" horizontalDpi="4294967293" verticalDpi="0" r:id="rId1"/>
  <headerFooter alignWithMargins="0">
    <oddFooter>&amp;L© Eduforce / Meesterharrie.nl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B1:AU46"/>
  <sheetViews>
    <sheetView showGridLines="0" showRowColHeaders="0" zoomScaleNormal="100" workbookViewId="0">
      <pane ySplit="3" topLeftCell="A4" activePane="bottomLeft" state="frozen"/>
      <selection pane="bottomLeft" activeCell="F8" sqref="F8:O18"/>
    </sheetView>
  </sheetViews>
  <sheetFormatPr defaultColWidth="9.1796875" defaultRowHeight="12.5" x14ac:dyDescent="0.25"/>
  <cols>
    <col min="1" max="3" width="4.7265625" style="1" customWidth="1"/>
    <col min="4" max="4" width="4.7265625" style="6" customWidth="1"/>
    <col min="5" max="5" width="57" style="1" bestFit="1" customWidth="1"/>
    <col min="6" max="40" width="4.7265625" style="1" customWidth="1"/>
    <col min="41" max="16384" width="9.1796875" style="1"/>
  </cols>
  <sheetData>
    <row r="1" spans="2:47" ht="13" thickBot="1" x14ac:dyDescent="0.3"/>
    <row r="2" spans="2:47" ht="15" customHeight="1" x14ac:dyDescent="0.25">
      <c r="B2" s="111" t="s">
        <v>2</v>
      </c>
      <c r="C2" s="112"/>
      <c r="D2" s="112"/>
      <c r="E2" s="113"/>
      <c r="F2" s="78">
        <v>1</v>
      </c>
      <c r="G2" s="78">
        <v>2</v>
      </c>
      <c r="H2" s="78">
        <v>3</v>
      </c>
      <c r="I2" s="78">
        <v>4</v>
      </c>
      <c r="J2" s="78">
        <v>5</v>
      </c>
      <c r="K2" s="78">
        <v>6</v>
      </c>
      <c r="L2" s="78">
        <v>7</v>
      </c>
      <c r="M2" s="78">
        <v>8</v>
      </c>
      <c r="N2" s="78">
        <v>9</v>
      </c>
      <c r="O2" s="78">
        <v>10</v>
      </c>
      <c r="P2" s="78">
        <v>11</v>
      </c>
      <c r="Q2" s="78">
        <v>12</v>
      </c>
      <c r="R2" s="78">
        <v>13</v>
      </c>
      <c r="S2" s="78">
        <v>14</v>
      </c>
      <c r="T2" s="78">
        <v>15</v>
      </c>
      <c r="U2" s="78">
        <v>16</v>
      </c>
      <c r="V2" s="78">
        <v>17</v>
      </c>
      <c r="W2" s="78">
        <v>18</v>
      </c>
      <c r="X2" s="78">
        <v>19</v>
      </c>
      <c r="Y2" s="78">
        <v>20</v>
      </c>
      <c r="Z2" s="78">
        <v>21</v>
      </c>
      <c r="AA2" s="78">
        <v>22</v>
      </c>
      <c r="AB2" s="78">
        <v>23</v>
      </c>
      <c r="AC2" s="78">
        <v>24</v>
      </c>
      <c r="AD2" s="78">
        <v>25</v>
      </c>
      <c r="AE2" s="78">
        <v>26</v>
      </c>
      <c r="AF2" s="78">
        <v>27</v>
      </c>
      <c r="AG2" s="78">
        <v>28</v>
      </c>
      <c r="AH2" s="78">
        <v>29</v>
      </c>
      <c r="AI2" s="78">
        <v>30</v>
      </c>
      <c r="AJ2" s="78">
        <v>31</v>
      </c>
      <c r="AK2" s="78">
        <v>32</v>
      </c>
      <c r="AL2" s="78">
        <v>33</v>
      </c>
      <c r="AM2" s="78">
        <v>34</v>
      </c>
      <c r="AN2" s="79">
        <v>35</v>
      </c>
      <c r="AO2" s="47"/>
      <c r="AP2" s="47"/>
      <c r="AQ2" s="47"/>
      <c r="AR2" s="47"/>
      <c r="AS2" s="47"/>
      <c r="AT2" s="47"/>
      <c r="AU2" s="47"/>
    </row>
    <row r="3" spans="2:47" ht="132" customHeight="1" x14ac:dyDescent="0.25">
      <c r="B3" s="25"/>
      <c r="C3" s="26"/>
      <c r="D3" s="80"/>
      <c r="E3" s="81"/>
      <c r="F3" s="48">
        <f>' Namenlijst 1-2'!$C$6</f>
        <v>0</v>
      </c>
      <c r="G3" s="48">
        <f>' Namenlijst 1-2'!$C$7</f>
        <v>0</v>
      </c>
      <c r="H3" s="48">
        <f>' Namenlijst 1-2'!$C$8</f>
        <v>0</v>
      </c>
      <c r="I3" s="48">
        <f>' Namenlijst 1-2'!$C$9</f>
        <v>0</v>
      </c>
      <c r="J3" s="48">
        <f>' Namenlijst 1-2'!$C$10</f>
        <v>0</v>
      </c>
      <c r="K3" s="48">
        <f>' Namenlijst 1-2'!$C$11</f>
        <v>0</v>
      </c>
      <c r="L3" s="48">
        <f>' Namenlijst 1-2'!$C$12</f>
        <v>0</v>
      </c>
      <c r="M3" s="48">
        <f>' Namenlijst 1-2'!$C$13</f>
        <v>0</v>
      </c>
      <c r="N3" s="48">
        <f>' Namenlijst 1-2'!$C$14</f>
        <v>0</v>
      </c>
      <c r="O3" s="48">
        <f>' Namenlijst 1-2'!$C$15</f>
        <v>0</v>
      </c>
      <c r="P3" s="48">
        <f>' Namenlijst 1-2'!$C$16</f>
        <v>0</v>
      </c>
      <c r="Q3" s="48">
        <f>' Namenlijst 1-2'!$C$17</f>
        <v>0</v>
      </c>
      <c r="R3" s="48">
        <f>' Namenlijst 1-2'!$C$18</f>
        <v>0</v>
      </c>
      <c r="S3" s="48">
        <f>' Namenlijst 1-2'!$C$19</f>
        <v>0</v>
      </c>
      <c r="T3" s="48">
        <f>' Namenlijst 1-2'!$C$20</f>
        <v>0</v>
      </c>
      <c r="U3" s="48">
        <f>' Namenlijst 1-2'!$C$21</f>
        <v>0</v>
      </c>
      <c r="V3" s="48">
        <f>' Namenlijst 1-2'!$C$22</f>
        <v>0</v>
      </c>
      <c r="W3" s="48">
        <f>' Namenlijst 1-2'!$C$23</f>
        <v>0</v>
      </c>
      <c r="X3" s="48">
        <f>' Namenlijst 1-2'!$C$24</f>
        <v>0</v>
      </c>
      <c r="Y3" s="48">
        <f>' Namenlijst 1-2'!$C$25</f>
        <v>0</v>
      </c>
      <c r="Z3" s="48">
        <f>' Namenlijst 1-2'!$C$26</f>
        <v>0</v>
      </c>
      <c r="AA3" s="48">
        <f>' Namenlijst 1-2'!$C$27</f>
        <v>0</v>
      </c>
      <c r="AB3" s="48">
        <f>' Namenlijst 1-2'!$C$28</f>
        <v>0</v>
      </c>
      <c r="AC3" s="48">
        <f>' Namenlijst 1-2'!$C$29</f>
        <v>0</v>
      </c>
      <c r="AD3" s="48">
        <f>' Namenlijst 1-2'!$C$30</f>
        <v>0</v>
      </c>
      <c r="AE3" s="48">
        <f>' Namenlijst 1-2'!$C$31</f>
        <v>0</v>
      </c>
      <c r="AF3" s="48">
        <f>' Namenlijst 1-2'!$C$32</f>
        <v>0</v>
      </c>
      <c r="AG3" s="48">
        <f>' Namenlijst 1-2'!$C$33</f>
        <v>0</v>
      </c>
      <c r="AH3" s="48">
        <f>' Namenlijst 1-2'!$C$34</f>
        <v>0</v>
      </c>
      <c r="AI3" s="48">
        <f>' Namenlijst 1-2'!$C$35</f>
        <v>0</v>
      </c>
      <c r="AJ3" s="48">
        <f>' Namenlijst 1-2'!$C$36</f>
        <v>0</v>
      </c>
      <c r="AK3" s="48">
        <f>' Namenlijst 1-2'!$C$37</f>
        <v>0</v>
      </c>
      <c r="AL3" s="48">
        <f>' Namenlijst 1-2'!$C$38</f>
        <v>0</v>
      </c>
      <c r="AM3" s="48">
        <f>' Namenlijst 1-2'!$C$39</f>
        <v>0</v>
      </c>
      <c r="AN3" s="49">
        <f>' Namenlijst 1-2'!$C$40</f>
        <v>0</v>
      </c>
    </row>
    <row r="4" spans="2:47" ht="25" customHeight="1" x14ac:dyDescent="0.25">
      <c r="B4" s="123" t="s">
        <v>3</v>
      </c>
      <c r="C4" s="124"/>
      <c r="D4" s="124"/>
      <c r="E4" s="124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4"/>
    </row>
    <row r="5" spans="2:47" s="52" customFormat="1" ht="60" customHeight="1" x14ac:dyDescent="0.25">
      <c r="B5" s="125"/>
      <c r="C5" s="126"/>
      <c r="D5" s="126"/>
      <c r="E5" s="126"/>
      <c r="F5" s="92" t="str">
        <f>IF(F4=0,"",IF(F4=1,"zwak",IF(F4=2,"beneden gemiddeld",IF(F4=3,"gemiddeld",IF(F4=4,"boven gemiddeld",IF(F4=5,"goed"))))))</f>
        <v/>
      </c>
      <c r="G5" s="92" t="str">
        <f t="shared" ref="G5:AN5" si="0">IF(G4=0,"",IF(G4=1,"zwak",IF(G4=2,"beneden gemiddeld",IF(G4=3,"gemiddeld",IF(G4=4,"boven gemiddeld",IF(G4=5,"goed"))))))</f>
        <v/>
      </c>
      <c r="H5" s="92" t="str">
        <f t="shared" si="0"/>
        <v/>
      </c>
      <c r="I5" s="92" t="str">
        <f t="shared" si="0"/>
        <v/>
      </c>
      <c r="J5" s="92" t="str">
        <f t="shared" si="0"/>
        <v/>
      </c>
      <c r="K5" s="92" t="str">
        <f t="shared" si="0"/>
        <v/>
      </c>
      <c r="L5" s="92" t="str">
        <f t="shared" si="0"/>
        <v/>
      </c>
      <c r="M5" s="92" t="str">
        <f t="shared" si="0"/>
        <v/>
      </c>
      <c r="N5" s="92" t="str">
        <f t="shared" si="0"/>
        <v/>
      </c>
      <c r="O5" s="92" t="str">
        <f t="shared" si="0"/>
        <v/>
      </c>
      <c r="P5" s="92" t="str">
        <f t="shared" si="0"/>
        <v/>
      </c>
      <c r="Q5" s="92" t="str">
        <f t="shared" si="0"/>
        <v/>
      </c>
      <c r="R5" s="92" t="str">
        <f t="shared" si="0"/>
        <v/>
      </c>
      <c r="S5" s="92" t="str">
        <f t="shared" si="0"/>
        <v/>
      </c>
      <c r="T5" s="92" t="str">
        <f t="shared" si="0"/>
        <v/>
      </c>
      <c r="U5" s="92" t="str">
        <f t="shared" si="0"/>
        <v/>
      </c>
      <c r="V5" s="92" t="str">
        <f t="shared" si="0"/>
        <v/>
      </c>
      <c r="W5" s="92" t="str">
        <f t="shared" si="0"/>
        <v/>
      </c>
      <c r="X5" s="92" t="str">
        <f t="shared" si="0"/>
        <v/>
      </c>
      <c r="Y5" s="92" t="str">
        <f t="shared" si="0"/>
        <v/>
      </c>
      <c r="Z5" s="92" t="str">
        <f t="shared" si="0"/>
        <v/>
      </c>
      <c r="AA5" s="92" t="str">
        <f t="shared" si="0"/>
        <v/>
      </c>
      <c r="AB5" s="92" t="str">
        <f t="shared" si="0"/>
        <v/>
      </c>
      <c r="AC5" s="92" t="str">
        <f t="shared" si="0"/>
        <v/>
      </c>
      <c r="AD5" s="92" t="str">
        <f t="shared" si="0"/>
        <v/>
      </c>
      <c r="AE5" s="92" t="str">
        <f t="shared" si="0"/>
        <v/>
      </c>
      <c r="AF5" s="92" t="str">
        <f t="shared" si="0"/>
        <v/>
      </c>
      <c r="AG5" s="92" t="str">
        <f t="shared" si="0"/>
        <v/>
      </c>
      <c r="AH5" s="92" t="str">
        <f t="shared" si="0"/>
        <v/>
      </c>
      <c r="AI5" s="92" t="str">
        <f t="shared" si="0"/>
        <v/>
      </c>
      <c r="AJ5" s="92" t="str">
        <f t="shared" si="0"/>
        <v/>
      </c>
      <c r="AK5" s="92" t="str">
        <f t="shared" si="0"/>
        <v/>
      </c>
      <c r="AL5" s="92" t="str">
        <f t="shared" si="0"/>
        <v/>
      </c>
      <c r="AM5" s="92" t="str">
        <f t="shared" si="0"/>
        <v/>
      </c>
      <c r="AN5" s="95" t="str">
        <f t="shared" si="0"/>
        <v/>
      </c>
    </row>
    <row r="6" spans="2:47" s="52" customFormat="1" ht="115" customHeight="1" x14ac:dyDescent="0.25">
      <c r="B6" s="50"/>
      <c r="C6" s="51"/>
      <c r="D6" s="51"/>
      <c r="E6" s="51"/>
      <c r="F6" s="92" t="str">
        <f>IF(F4="","",IF(F4&gt;3,"vraag 1-12",IF(F4&gt;0,"signalering stopt")))</f>
        <v/>
      </c>
      <c r="G6" s="92" t="str">
        <f t="shared" ref="G6:AN6" si="1">IF(G4="","",IF(G4&gt;3,"vraag 1-12",IF(G4&gt;0,"signalering stopt")))</f>
        <v/>
      </c>
      <c r="H6" s="92" t="str">
        <f t="shared" si="1"/>
        <v/>
      </c>
      <c r="I6" s="92" t="str">
        <f t="shared" si="1"/>
        <v/>
      </c>
      <c r="J6" s="92" t="str">
        <f t="shared" si="1"/>
        <v/>
      </c>
      <c r="K6" s="92" t="str">
        <f t="shared" si="1"/>
        <v/>
      </c>
      <c r="L6" s="92" t="str">
        <f t="shared" si="1"/>
        <v/>
      </c>
      <c r="M6" s="92" t="str">
        <f t="shared" si="1"/>
        <v/>
      </c>
      <c r="N6" s="92" t="str">
        <f t="shared" si="1"/>
        <v/>
      </c>
      <c r="O6" s="92" t="str">
        <f t="shared" si="1"/>
        <v/>
      </c>
      <c r="P6" s="92" t="str">
        <f t="shared" si="1"/>
        <v/>
      </c>
      <c r="Q6" s="92" t="str">
        <f t="shared" si="1"/>
        <v/>
      </c>
      <c r="R6" s="92" t="str">
        <f t="shared" si="1"/>
        <v/>
      </c>
      <c r="S6" s="92" t="str">
        <f t="shared" si="1"/>
        <v/>
      </c>
      <c r="T6" s="92" t="str">
        <f t="shared" si="1"/>
        <v/>
      </c>
      <c r="U6" s="92" t="str">
        <f t="shared" si="1"/>
        <v/>
      </c>
      <c r="V6" s="92" t="str">
        <f t="shared" si="1"/>
        <v/>
      </c>
      <c r="W6" s="92" t="str">
        <f t="shared" si="1"/>
        <v/>
      </c>
      <c r="X6" s="92" t="str">
        <f t="shared" si="1"/>
        <v/>
      </c>
      <c r="Y6" s="92" t="str">
        <f t="shared" si="1"/>
        <v/>
      </c>
      <c r="Z6" s="92" t="str">
        <f t="shared" si="1"/>
        <v/>
      </c>
      <c r="AA6" s="92" t="str">
        <f t="shared" si="1"/>
        <v/>
      </c>
      <c r="AB6" s="92" t="str">
        <f t="shared" si="1"/>
        <v/>
      </c>
      <c r="AC6" s="92" t="str">
        <f t="shared" si="1"/>
        <v/>
      </c>
      <c r="AD6" s="92" t="str">
        <f t="shared" si="1"/>
        <v/>
      </c>
      <c r="AE6" s="92" t="str">
        <f t="shared" si="1"/>
        <v/>
      </c>
      <c r="AF6" s="92" t="str">
        <f t="shared" si="1"/>
        <v/>
      </c>
      <c r="AG6" s="92" t="str">
        <f t="shared" si="1"/>
        <v/>
      </c>
      <c r="AH6" s="92" t="str">
        <f t="shared" si="1"/>
        <v/>
      </c>
      <c r="AI6" s="92" t="str">
        <f t="shared" si="1"/>
        <v/>
      </c>
      <c r="AJ6" s="92" t="str">
        <f t="shared" si="1"/>
        <v/>
      </c>
      <c r="AK6" s="92" t="str">
        <f t="shared" si="1"/>
        <v/>
      </c>
      <c r="AL6" s="92" t="str">
        <f t="shared" si="1"/>
        <v/>
      </c>
      <c r="AM6" s="92" t="str">
        <f t="shared" si="1"/>
        <v/>
      </c>
      <c r="AN6" s="96" t="str">
        <f t="shared" si="1"/>
        <v/>
      </c>
    </row>
    <row r="7" spans="2:47" ht="25" customHeight="1" x14ac:dyDescent="0.25">
      <c r="B7" s="114" t="s">
        <v>4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6"/>
    </row>
    <row r="8" spans="2:47" ht="25" customHeight="1" x14ac:dyDescent="0.25">
      <c r="B8" s="117" t="s">
        <v>5</v>
      </c>
      <c r="C8" s="118"/>
      <c r="D8" s="53">
        <v>1</v>
      </c>
      <c r="E8" s="54" t="s">
        <v>6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6"/>
      <c r="AN8" s="57"/>
    </row>
    <row r="9" spans="2:47" ht="25" customHeight="1" x14ac:dyDescent="0.25">
      <c r="B9" s="119"/>
      <c r="C9" s="120"/>
      <c r="D9" s="53">
        <v>2</v>
      </c>
      <c r="E9" s="58" t="s">
        <v>7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0"/>
      <c r="AN9" s="36"/>
    </row>
    <row r="10" spans="2:47" ht="25" customHeight="1" x14ac:dyDescent="0.25">
      <c r="B10" s="119"/>
      <c r="C10" s="120"/>
      <c r="D10" s="53">
        <v>3</v>
      </c>
      <c r="E10" s="54" t="s">
        <v>8</v>
      </c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60"/>
      <c r="AN10" s="36"/>
    </row>
    <row r="11" spans="2:47" ht="25" customHeight="1" x14ac:dyDescent="0.25">
      <c r="B11" s="119"/>
      <c r="C11" s="120"/>
      <c r="D11" s="53">
        <v>4</v>
      </c>
      <c r="E11" s="58" t="s">
        <v>9</v>
      </c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60"/>
      <c r="AN11" s="36"/>
    </row>
    <row r="12" spans="2:47" ht="25" customHeight="1" x14ac:dyDescent="0.25">
      <c r="B12" s="119"/>
      <c r="C12" s="120"/>
      <c r="D12" s="53">
        <v>5</v>
      </c>
      <c r="E12" s="58" t="s">
        <v>10</v>
      </c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60"/>
      <c r="AN12" s="36"/>
    </row>
    <row r="13" spans="2:47" ht="25" customHeight="1" x14ac:dyDescent="0.25">
      <c r="B13" s="119"/>
      <c r="C13" s="120"/>
      <c r="D13" s="53">
        <v>6</v>
      </c>
      <c r="E13" s="58" t="s">
        <v>11</v>
      </c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60"/>
      <c r="AN13" s="36"/>
    </row>
    <row r="14" spans="2:47" ht="25" customHeight="1" x14ac:dyDescent="0.25">
      <c r="B14" s="119"/>
      <c r="C14" s="120"/>
      <c r="D14" s="53">
        <v>7</v>
      </c>
      <c r="E14" s="58" t="s">
        <v>12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60"/>
      <c r="AN14" s="36"/>
    </row>
    <row r="15" spans="2:47" ht="25" customHeight="1" x14ac:dyDescent="0.25">
      <c r="B15" s="119"/>
      <c r="C15" s="120"/>
      <c r="D15" s="53">
        <v>8</v>
      </c>
      <c r="E15" s="54" t="s">
        <v>13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60"/>
      <c r="AN15" s="36"/>
    </row>
    <row r="16" spans="2:47" ht="25" customHeight="1" x14ac:dyDescent="0.25">
      <c r="B16" s="119"/>
      <c r="C16" s="120"/>
      <c r="D16" s="53">
        <v>9</v>
      </c>
      <c r="E16" s="54" t="s">
        <v>14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60"/>
      <c r="AN16" s="36"/>
    </row>
    <row r="17" spans="2:40" ht="25" customHeight="1" x14ac:dyDescent="0.25">
      <c r="B17" s="119"/>
      <c r="C17" s="120"/>
      <c r="D17" s="53">
        <v>10</v>
      </c>
      <c r="E17" s="58" t="s">
        <v>15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60"/>
      <c r="AN17" s="36"/>
    </row>
    <row r="18" spans="2:40" ht="25" customHeight="1" x14ac:dyDescent="0.25">
      <c r="B18" s="119"/>
      <c r="C18" s="120"/>
      <c r="D18" s="53">
        <v>11</v>
      </c>
      <c r="E18" s="54" t="s">
        <v>16</v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60"/>
      <c r="AN18" s="36"/>
    </row>
    <row r="19" spans="2:40" ht="25" customHeight="1" x14ac:dyDescent="0.25">
      <c r="B19" s="119"/>
      <c r="C19" s="120"/>
      <c r="D19" s="53">
        <v>12</v>
      </c>
      <c r="E19" s="58" t="s">
        <v>17</v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60"/>
      <c r="AN19" s="36"/>
    </row>
    <row r="20" spans="2:40" ht="25" customHeight="1" x14ac:dyDescent="0.25">
      <c r="B20" s="121"/>
      <c r="C20" s="122"/>
      <c r="D20" s="53"/>
      <c r="E20" s="61" t="s">
        <v>18</v>
      </c>
      <c r="F20" s="62">
        <f>COUNTA(F8:F19)</f>
        <v>0</v>
      </c>
      <c r="G20" s="62">
        <f t="shared" ref="G20:AN20" si="2">COUNTA(G8:G19)</f>
        <v>0</v>
      </c>
      <c r="H20" s="62">
        <f t="shared" si="2"/>
        <v>0</v>
      </c>
      <c r="I20" s="62">
        <f t="shared" si="2"/>
        <v>0</v>
      </c>
      <c r="J20" s="62">
        <f t="shared" si="2"/>
        <v>0</v>
      </c>
      <c r="K20" s="62">
        <f t="shared" si="2"/>
        <v>0</v>
      </c>
      <c r="L20" s="62">
        <f t="shared" si="2"/>
        <v>0</v>
      </c>
      <c r="M20" s="62">
        <f t="shared" si="2"/>
        <v>0</v>
      </c>
      <c r="N20" s="62">
        <f t="shared" si="2"/>
        <v>0</v>
      </c>
      <c r="O20" s="62">
        <f t="shared" si="2"/>
        <v>0</v>
      </c>
      <c r="P20" s="62">
        <f t="shared" si="2"/>
        <v>0</v>
      </c>
      <c r="Q20" s="62">
        <f t="shared" si="2"/>
        <v>0</v>
      </c>
      <c r="R20" s="62">
        <f t="shared" si="2"/>
        <v>0</v>
      </c>
      <c r="S20" s="62">
        <f t="shared" si="2"/>
        <v>0</v>
      </c>
      <c r="T20" s="62">
        <f t="shared" si="2"/>
        <v>0</v>
      </c>
      <c r="U20" s="62">
        <f t="shared" si="2"/>
        <v>0</v>
      </c>
      <c r="V20" s="62">
        <f t="shared" si="2"/>
        <v>0</v>
      </c>
      <c r="W20" s="62">
        <f t="shared" si="2"/>
        <v>0</v>
      </c>
      <c r="X20" s="62">
        <f t="shared" si="2"/>
        <v>0</v>
      </c>
      <c r="Y20" s="62">
        <f t="shared" si="2"/>
        <v>0</v>
      </c>
      <c r="Z20" s="62">
        <f t="shared" si="2"/>
        <v>0</v>
      </c>
      <c r="AA20" s="62">
        <f t="shared" si="2"/>
        <v>0</v>
      </c>
      <c r="AB20" s="62">
        <f t="shared" si="2"/>
        <v>0</v>
      </c>
      <c r="AC20" s="62">
        <f t="shared" si="2"/>
        <v>0</v>
      </c>
      <c r="AD20" s="62">
        <f t="shared" si="2"/>
        <v>0</v>
      </c>
      <c r="AE20" s="62">
        <f t="shared" si="2"/>
        <v>0</v>
      </c>
      <c r="AF20" s="62">
        <f t="shared" si="2"/>
        <v>0</v>
      </c>
      <c r="AG20" s="62">
        <f t="shared" si="2"/>
        <v>0</v>
      </c>
      <c r="AH20" s="62">
        <f t="shared" si="2"/>
        <v>0</v>
      </c>
      <c r="AI20" s="62">
        <f t="shared" si="2"/>
        <v>0</v>
      </c>
      <c r="AJ20" s="62">
        <f t="shared" si="2"/>
        <v>0</v>
      </c>
      <c r="AK20" s="62">
        <f t="shared" si="2"/>
        <v>0</v>
      </c>
      <c r="AL20" s="62">
        <f t="shared" si="2"/>
        <v>0</v>
      </c>
      <c r="AM20" s="62">
        <f t="shared" si="2"/>
        <v>0</v>
      </c>
      <c r="AN20" s="63">
        <f t="shared" si="2"/>
        <v>0</v>
      </c>
    </row>
    <row r="21" spans="2:40" ht="40" hidden="1" customHeight="1" x14ac:dyDescent="0.25">
      <c r="B21" s="100"/>
      <c r="C21" s="64"/>
      <c r="D21" s="65"/>
      <c r="E21" s="66"/>
      <c r="F21" s="62">
        <f>COUNTIF(F8:F19,"x")</f>
        <v>0</v>
      </c>
      <c r="G21" s="62">
        <f t="shared" ref="G21:AN21" si="3">COUNTIF(G8:G19,"x")</f>
        <v>0</v>
      </c>
      <c r="H21" s="62">
        <f t="shared" si="3"/>
        <v>0</v>
      </c>
      <c r="I21" s="62">
        <f t="shared" si="3"/>
        <v>0</v>
      </c>
      <c r="J21" s="62">
        <f t="shared" si="3"/>
        <v>0</v>
      </c>
      <c r="K21" s="62">
        <f t="shared" si="3"/>
        <v>0</v>
      </c>
      <c r="L21" s="62">
        <f t="shared" si="3"/>
        <v>0</v>
      </c>
      <c r="M21" s="62">
        <f t="shared" si="3"/>
        <v>0</v>
      </c>
      <c r="N21" s="62">
        <f t="shared" si="3"/>
        <v>0</v>
      </c>
      <c r="O21" s="62">
        <f t="shared" si="3"/>
        <v>0</v>
      </c>
      <c r="P21" s="62">
        <f t="shared" si="3"/>
        <v>0</v>
      </c>
      <c r="Q21" s="62">
        <f t="shared" si="3"/>
        <v>0</v>
      </c>
      <c r="R21" s="62">
        <f t="shared" si="3"/>
        <v>0</v>
      </c>
      <c r="S21" s="62">
        <f t="shared" si="3"/>
        <v>0</v>
      </c>
      <c r="T21" s="62">
        <f t="shared" si="3"/>
        <v>0</v>
      </c>
      <c r="U21" s="62">
        <f t="shared" si="3"/>
        <v>0</v>
      </c>
      <c r="V21" s="62">
        <f t="shared" si="3"/>
        <v>0</v>
      </c>
      <c r="W21" s="62">
        <f t="shared" si="3"/>
        <v>0</v>
      </c>
      <c r="X21" s="62">
        <f t="shared" si="3"/>
        <v>0</v>
      </c>
      <c r="Y21" s="62">
        <f t="shared" si="3"/>
        <v>0</v>
      </c>
      <c r="Z21" s="62">
        <f t="shared" si="3"/>
        <v>0</v>
      </c>
      <c r="AA21" s="62">
        <f t="shared" si="3"/>
        <v>0</v>
      </c>
      <c r="AB21" s="62">
        <f t="shared" si="3"/>
        <v>0</v>
      </c>
      <c r="AC21" s="62">
        <f t="shared" si="3"/>
        <v>0</v>
      </c>
      <c r="AD21" s="62">
        <f t="shared" si="3"/>
        <v>0</v>
      </c>
      <c r="AE21" s="62">
        <f t="shared" si="3"/>
        <v>0</v>
      </c>
      <c r="AF21" s="62">
        <f t="shared" si="3"/>
        <v>0</v>
      </c>
      <c r="AG21" s="62">
        <f t="shared" si="3"/>
        <v>0</v>
      </c>
      <c r="AH21" s="62">
        <f t="shared" si="3"/>
        <v>0</v>
      </c>
      <c r="AI21" s="62">
        <f t="shared" si="3"/>
        <v>0</v>
      </c>
      <c r="AJ21" s="62">
        <f t="shared" si="3"/>
        <v>0</v>
      </c>
      <c r="AK21" s="62">
        <f t="shared" si="3"/>
        <v>0</v>
      </c>
      <c r="AL21" s="62">
        <f t="shared" si="3"/>
        <v>0</v>
      </c>
      <c r="AM21" s="62">
        <f t="shared" si="3"/>
        <v>0</v>
      </c>
      <c r="AN21" s="63">
        <f t="shared" si="3"/>
        <v>0</v>
      </c>
    </row>
    <row r="22" spans="2:40" s="88" customFormat="1" ht="115" customHeight="1" x14ac:dyDescent="0.25">
      <c r="B22" s="82"/>
      <c r="C22" s="83"/>
      <c r="D22" s="84"/>
      <c r="E22" s="85"/>
      <c r="F22" s="86" t="str">
        <f t="shared" ref="F22:AN22" si="4">IF(F3=0,"",IF(F20&lt;5,"signalering stopt",IF(F20&gt;4,"ga door naar deel 2")))</f>
        <v/>
      </c>
      <c r="G22" s="86" t="str">
        <f t="shared" si="4"/>
        <v/>
      </c>
      <c r="H22" s="86" t="str">
        <f t="shared" si="4"/>
        <v/>
      </c>
      <c r="I22" s="86" t="str">
        <f t="shared" si="4"/>
        <v/>
      </c>
      <c r="J22" s="86" t="str">
        <f t="shared" si="4"/>
        <v/>
      </c>
      <c r="K22" s="86" t="str">
        <f t="shared" si="4"/>
        <v/>
      </c>
      <c r="L22" s="86" t="str">
        <f t="shared" si="4"/>
        <v/>
      </c>
      <c r="M22" s="86" t="str">
        <f t="shared" si="4"/>
        <v/>
      </c>
      <c r="N22" s="86" t="str">
        <f t="shared" si="4"/>
        <v/>
      </c>
      <c r="O22" s="86" t="str">
        <f t="shared" si="4"/>
        <v/>
      </c>
      <c r="P22" s="86" t="str">
        <f t="shared" si="4"/>
        <v/>
      </c>
      <c r="Q22" s="86" t="str">
        <f t="shared" si="4"/>
        <v/>
      </c>
      <c r="R22" s="86" t="str">
        <f t="shared" si="4"/>
        <v/>
      </c>
      <c r="S22" s="86" t="str">
        <f t="shared" si="4"/>
        <v/>
      </c>
      <c r="T22" s="86" t="str">
        <f t="shared" si="4"/>
        <v/>
      </c>
      <c r="U22" s="86" t="str">
        <f t="shared" si="4"/>
        <v/>
      </c>
      <c r="V22" s="86" t="str">
        <f t="shared" si="4"/>
        <v/>
      </c>
      <c r="W22" s="86" t="str">
        <f t="shared" si="4"/>
        <v/>
      </c>
      <c r="X22" s="86" t="str">
        <f t="shared" si="4"/>
        <v/>
      </c>
      <c r="Y22" s="86" t="str">
        <f t="shared" si="4"/>
        <v/>
      </c>
      <c r="Z22" s="86" t="str">
        <f t="shared" si="4"/>
        <v/>
      </c>
      <c r="AA22" s="86" t="str">
        <f t="shared" si="4"/>
        <v/>
      </c>
      <c r="AB22" s="86" t="str">
        <f t="shared" si="4"/>
        <v/>
      </c>
      <c r="AC22" s="86" t="str">
        <f t="shared" si="4"/>
        <v/>
      </c>
      <c r="AD22" s="86" t="str">
        <f t="shared" si="4"/>
        <v/>
      </c>
      <c r="AE22" s="86" t="str">
        <f t="shared" si="4"/>
        <v/>
      </c>
      <c r="AF22" s="86" t="str">
        <f t="shared" si="4"/>
        <v/>
      </c>
      <c r="AG22" s="86" t="str">
        <f t="shared" si="4"/>
        <v/>
      </c>
      <c r="AH22" s="86" t="str">
        <f t="shared" si="4"/>
        <v/>
      </c>
      <c r="AI22" s="86" t="str">
        <f t="shared" si="4"/>
        <v/>
      </c>
      <c r="AJ22" s="86" t="str">
        <f t="shared" si="4"/>
        <v/>
      </c>
      <c r="AK22" s="86" t="str">
        <f t="shared" si="4"/>
        <v/>
      </c>
      <c r="AL22" s="86" t="str">
        <f t="shared" si="4"/>
        <v/>
      </c>
      <c r="AM22" s="86" t="str">
        <f t="shared" si="4"/>
        <v/>
      </c>
      <c r="AN22" s="87" t="str">
        <f t="shared" si="4"/>
        <v/>
      </c>
    </row>
    <row r="23" spans="2:40" ht="25" customHeight="1" x14ac:dyDescent="0.25">
      <c r="B23" s="114" t="s">
        <v>19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6"/>
    </row>
    <row r="24" spans="2:40" ht="25" customHeight="1" x14ac:dyDescent="0.25">
      <c r="B24" s="104" t="s">
        <v>20</v>
      </c>
      <c r="C24" s="107" t="s">
        <v>21</v>
      </c>
      <c r="D24" s="67">
        <v>1</v>
      </c>
      <c r="E24" s="68" t="s">
        <v>22</v>
      </c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69"/>
    </row>
    <row r="25" spans="2:40" s="71" customFormat="1" ht="25" customHeight="1" x14ac:dyDescent="0.3">
      <c r="B25" s="105"/>
      <c r="C25" s="108"/>
      <c r="D25" s="70">
        <v>2</v>
      </c>
      <c r="E25" s="54" t="s">
        <v>23</v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69"/>
    </row>
    <row r="26" spans="2:40" s="71" customFormat="1" ht="25" customHeight="1" x14ac:dyDescent="0.3">
      <c r="B26" s="105"/>
      <c r="C26" s="109"/>
      <c r="D26" s="70">
        <v>3</v>
      </c>
      <c r="E26" s="54" t="s">
        <v>24</v>
      </c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69"/>
    </row>
    <row r="27" spans="2:40" s="71" customFormat="1" ht="25" customHeight="1" x14ac:dyDescent="0.3">
      <c r="B27" s="105"/>
      <c r="C27" s="110" t="s">
        <v>25</v>
      </c>
      <c r="D27" s="70">
        <v>4</v>
      </c>
      <c r="E27" s="58" t="s">
        <v>26</v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69"/>
    </row>
    <row r="28" spans="2:40" s="71" customFormat="1" ht="25" customHeight="1" x14ac:dyDescent="0.3">
      <c r="B28" s="105"/>
      <c r="C28" s="108"/>
      <c r="D28" s="70">
        <v>5</v>
      </c>
      <c r="E28" s="58" t="s">
        <v>27</v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69"/>
    </row>
    <row r="29" spans="2:40" s="71" customFormat="1" ht="25" customHeight="1" x14ac:dyDescent="0.3">
      <c r="B29" s="105"/>
      <c r="C29" s="109"/>
      <c r="D29" s="70">
        <v>6</v>
      </c>
      <c r="E29" s="54" t="s">
        <v>28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69"/>
    </row>
    <row r="30" spans="2:40" s="71" customFormat="1" ht="25" customHeight="1" x14ac:dyDescent="0.3">
      <c r="B30" s="105"/>
      <c r="C30" s="110" t="s">
        <v>29</v>
      </c>
      <c r="D30" s="70">
        <v>7</v>
      </c>
      <c r="E30" s="54" t="s">
        <v>30</v>
      </c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69"/>
    </row>
    <row r="31" spans="2:40" s="71" customFormat="1" ht="25" customHeight="1" x14ac:dyDescent="0.3">
      <c r="B31" s="105"/>
      <c r="C31" s="108"/>
      <c r="D31" s="70">
        <v>8</v>
      </c>
      <c r="E31" s="54" t="s">
        <v>31</v>
      </c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69"/>
    </row>
    <row r="32" spans="2:40" s="71" customFormat="1" ht="25" customHeight="1" x14ac:dyDescent="0.3">
      <c r="B32" s="106"/>
      <c r="C32" s="109"/>
      <c r="D32" s="70">
        <v>9</v>
      </c>
      <c r="E32" s="58" t="s">
        <v>32</v>
      </c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69"/>
    </row>
    <row r="33" spans="2:40" s="71" customFormat="1" ht="25" customHeight="1" x14ac:dyDescent="0.3">
      <c r="B33" s="25"/>
      <c r="C33" s="26"/>
      <c r="D33" s="53"/>
      <c r="E33" s="61" t="s">
        <v>33</v>
      </c>
      <c r="F33" s="72">
        <f>COUNTA(F24:F32)</f>
        <v>0</v>
      </c>
      <c r="G33" s="72">
        <f t="shared" ref="G33:AN33" si="5">COUNTA(G24:G32)</f>
        <v>0</v>
      </c>
      <c r="H33" s="72">
        <f t="shared" si="5"/>
        <v>0</v>
      </c>
      <c r="I33" s="72">
        <f t="shared" si="5"/>
        <v>0</v>
      </c>
      <c r="J33" s="72">
        <f t="shared" si="5"/>
        <v>0</v>
      </c>
      <c r="K33" s="72">
        <f t="shared" si="5"/>
        <v>0</v>
      </c>
      <c r="L33" s="72">
        <f t="shared" si="5"/>
        <v>0</v>
      </c>
      <c r="M33" s="72">
        <f t="shared" si="5"/>
        <v>0</v>
      </c>
      <c r="N33" s="72">
        <f t="shared" si="5"/>
        <v>0</v>
      </c>
      <c r="O33" s="72">
        <f t="shared" si="5"/>
        <v>0</v>
      </c>
      <c r="P33" s="72">
        <f t="shared" si="5"/>
        <v>0</v>
      </c>
      <c r="Q33" s="72">
        <f t="shared" si="5"/>
        <v>0</v>
      </c>
      <c r="R33" s="72">
        <f t="shared" si="5"/>
        <v>0</v>
      </c>
      <c r="S33" s="72">
        <f t="shared" si="5"/>
        <v>0</v>
      </c>
      <c r="T33" s="72">
        <f t="shared" si="5"/>
        <v>0</v>
      </c>
      <c r="U33" s="72">
        <f t="shared" si="5"/>
        <v>0</v>
      </c>
      <c r="V33" s="72">
        <f t="shared" si="5"/>
        <v>0</v>
      </c>
      <c r="W33" s="72">
        <f t="shared" si="5"/>
        <v>0</v>
      </c>
      <c r="X33" s="72">
        <f t="shared" si="5"/>
        <v>0</v>
      </c>
      <c r="Y33" s="72">
        <f t="shared" si="5"/>
        <v>0</v>
      </c>
      <c r="Z33" s="72">
        <f t="shared" si="5"/>
        <v>0</v>
      </c>
      <c r="AA33" s="72">
        <f t="shared" si="5"/>
        <v>0</v>
      </c>
      <c r="AB33" s="72">
        <f t="shared" si="5"/>
        <v>0</v>
      </c>
      <c r="AC33" s="72">
        <f t="shared" si="5"/>
        <v>0</v>
      </c>
      <c r="AD33" s="72">
        <f t="shared" si="5"/>
        <v>0</v>
      </c>
      <c r="AE33" s="72">
        <f t="shared" si="5"/>
        <v>0</v>
      </c>
      <c r="AF33" s="72">
        <f t="shared" si="5"/>
        <v>0</v>
      </c>
      <c r="AG33" s="72">
        <f t="shared" si="5"/>
        <v>0</v>
      </c>
      <c r="AH33" s="72">
        <f t="shared" si="5"/>
        <v>0</v>
      </c>
      <c r="AI33" s="72">
        <f t="shared" si="5"/>
        <v>0</v>
      </c>
      <c r="AJ33" s="72">
        <f t="shared" si="5"/>
        <v>0</v>
      </c>
      <c r="AK33" s="72">
        <f t="shared" si="5"/>
        <v>0</v>
      </c>
      <c r="AL33" s="72">
        <f t="shared" si="5"/>
        <v>0</v>
      </c>
      <c r="AM33" s="72">
        <f t="shared" si="5"/>
        <v>0</v>
      </c>
      <c r="AN33" s="72">
        <f t="shared" si="5"/>
        <v>0</v>
      </c>
    </row>
    <row r="34" spans="2:40" s="71" customFormat="1" ht="40" hidden="1" customHeight="1" x14ac:dyDescent="0.3">
      <c r="B34" s="5"/>
      <c r="C34" s="64"/>
      <c r="D34" s="53"/>
      <c r="E34" s="58" t="s">
        <v>34</v>
      </c>
      <c r="F34" s="73" t="str">
        <f>IF(F21=0,"",IF(F21&gt;6,1,IF(F21&lt;=6,0)))</f>
        <v/>
      </c>
      <c r="G34" s="73" t="str">
        <f t="shared" ref="G34:L34" si="6">IF(G21=0,"",IF(G21&gt;6,1,IF(G21&lt;=6,0)))</f>
        <v/>
      </c>
      <c r="H34" s="73" t="str">
        <f t="shared" si="6"/>
        <v/>
      </c>
      <c r="I34" s="73" t="str">
        <f t="shared" si="6"/>
        <v/>
      </c>
      <c r="J34" s="73" t="str">
        <f t="shared" si="6"/>
        <v/>
      </c>
      <c r="K34" s="73" t="str">
        <f t="shared" si="6"/>
        <v/>
      </c>
      <c r="L34" s="73" t="str">
        <f t="shared" si="6"/>
        <v/>
      </c>
      <c r="M34" s="73" t="str">
        <f t="shared" ref="M34:AN34" si="7">IF(M21=0,"",IF(M21&gt;6,1,IF(M21&lt;=6,0)))</f>
        <v/>
      </c>
      <c r="N34" s="73" t="str">
        <f t="shared" si="7"/>
        <v/>
      </c>
      <c r="O34" s="73" t="str">
        <f t="shared" si="7"/>
        <v/>
      </c>
      <c r="P34" s="73" t="str">
        <f t="shared" si="7"/>
        <v/>
      </c>
      <c r="Q34" s="73" t="str">
        <f t="shared" si="7"/>
        <v/>
      </c>
      <c r="R34" s="73" t="str">
        <f t="shared" si="7"/>
        <v/>
      </c>
      <c r="S34" s="73" t="str">
        <f t="shared" si="7"/>
        <v/>
      </c>
      <c r="T34" s="73" t="str">
        <f t="shared" si="7"/>
        <v/>
      </c>
      <c r="U34" s="73" t="str">
        <f t="shared" si="7"/>
        <v/>
      </c>
      <c r="V34" s="73" t="str">
        <f t="shared" si="7"/>
        <v/>
      </c>
      <c r="W34" s="73" t="str">
        <f t="shared" si="7"/>
        <v/>
      </c>
      <c r="X34" s="73" t="str">
        <f t="shared" si="7"/>
        <v/>
      </c>
      <c r="Y34" s="73" t="str">
        <f t="shared" si="7"/>
        <v/>
      </c>
      <c r="Z34" s="73" t="str">
        <f t="shared" si="7"/>
        <v/>
      </c>
      <c r="AA34" s="73" t="str">
        <f t="shared" si="7"/>
        <v/>
      </c>
      <c r="AB34" s="73" t="str">
        <f t="shared" si="7"/>
        <v/>
      </c>
      <c r="AC34" s="73" t="str">
        <f t="shared" si="7"/>
        <v/>
      </c>
      <c r="AD34" s="73" t="str">
        <f t="shared" si="7"/>
        <v/>
      </c>
      <c r="AE34" s="73" t="str">
        <f t="shared" si="7"/>
        <v/>
      </c>
      <c r="AF34" s="73" t="str">
        <f t="shared" si="7"/>
        <v/>
      </c>
      <c r="AG34" s="73" t="str">
        <f t="shared" si="7"/>
        <v/>
      </c>
      <c r="AH34" s="73" t="str">
        <f t="shared" si="7"/>
        <v/>
      </c>
      <c r="AI34" s="73" t="str">
        <f t="shared" si="7"/>
        <v/>
      </c>
      <c r="AJ34" s="73" t="str">
        <f t="shared" si="7"/>
        <v/>
      </c>
      <c r="AK34" s="73" t="str">
        <f t="shared" si="7"/>
        <v/>
      </c>
      <c r="AL34" s="73" t="str">
        <f t="shared" si="7"/>
        <v/>
      </c>
      <c r="AM34" s="73" t="str">
        <f t="shared" si="7"/>
        <v/>
      </c>
      <c r="AN34" s="73" t="str">
        <f t="shared" si="7"/>
        <v/>
      </c>
    </row>
    <row r="35" spans="2:40" s="71" customFormat="1" ht="40" hidden="1" customHeight="1" x14ac:dyDescent="0.3">
      <c r="B35" s="5"/>
      <c r="C35" s="64"/>
      <c r="D35" s="53"/>
      <c r="E35" s="58" t="s">
        <v>35</v>
      </c>
      <c r="F35" s="73" t="str">
        <f>IF(F21=0,"",IF(F33=0,1,IF(F33&gt;0,0)))</f>
        <v/>
      </c>
      <c r="G35" s="73" t="str">
        <f t="shared" ref="G35:L35" si="8">IF(G21=0,"",IF(G33=0,1,IF(G33&gt;0,0)))</f>
        <v/>
      </c>
      <c r="H35" s="73" t="str">
        <f t="shared" si="8"/>
        <v/>
      </c>
      <c r="I35" s="73" t="str">
        <f t="shared" si="8"/>
        <v/>
      </c>
      <c r="J35" s="73" t="str">
        <f t="shared" si="8"/>
        <v/>
      </c>
      <c r="K35" s="73" t="str">
        <f t="shared" si="8"/>
        <v/>
      </c>
      <c r="L35" s="73" t="str">
        <f t="shared" si="8"/>
        <v/>
      </c>
      <c r="M35" s="73" t="str">
        <f t="shared" ref="M35:AN35" si="9">IF(M21=0,"",IF(M33=0,1,IF(M33&gt;0,0)))</f>
        <v/>
      </c>
      <c r="N35" s="73" t="str">
        <f t="shared" si="9"/>
        <v/>
      </c>
      <c r="O35" s="73" t="str">
        <f t="shared" si="9"/>
        <v/>
      </c>
      <c r="P35" s="73" t="str">
        <f t="shared" si="9"/>
        <v/>
      </c>
      <c r="Q35" s="73" t="str">
        <f t="shared" si="9"/>
        <v/>
      </c>
      <c r="R35" s="73" t="str">
        <f t="shared" si="9"/>
        <v/>
      </c>
      <c r="S35" s="73" t="str">
        <f t="shared" si="9"/>
        <v/>
      </c>
      <c r="T35" s="73" t="str">
        <f t="shared" si="9"/>
        <v/>
      </c>
      <c r="U35" s="73" t="str">
        <f t="shared" si="9"/>
        <v/>
      </c>
      <c r="V35" s="73" t="str">
        <f t="shared" si="9"/>
        <v/>
      </c>
      <c r="W35" s="73" t="str">
        <f t="shared" si="9"/>
        <v/>
      </c>
      <c r="X35" s="73" t="str">
        <f t="shared" si="9"/>
        <v/>
      </c>
      <c r="Y35" s="73" t="str">
        <f t="shared" si="9"/>
        <v/>
      </c>
      <c r="Z35" s="73" t="str">
        <f t="shared" si="9"/>
        <v/>
      </c>
      <c r="AA35" s="73" t="str">
        <f t="shared" si="9"/>
        <v/>
      </c>
      <c r="AB35" s="73" t="str">
        <f t="shared" si="9"/>
        <v/>
      </c>
      <c r="AC35" s="73" t="str">
        <f t="shared" si="9"/>
        <v/>
      </c>
      <c r="AD35" s="73" t="str">
        <f t="shared" si="9"/>
        <v/>
      </c>
      <c r="AE35" s="73" t="str">
        <f t="shared" si="9"/>
        <v/>
      </c>
      <c r="AF35" s="73" t="str">
        <f t="shared" si="9"/>
        <v/>
      </c>
      <c r="AG35" s="73" t="str">
        <f t="shared" si="9"/>
        <v/>
      </c>
      <c r="AH35" s="73" t="str">
        <f t="shared" si="9"/>
        <v/>
      </c>
      <c r="AI35" s="73" t="str">
        <f t="shared" si="9"/>
        <v/>
      </c>
      <c r="AJ35" s="73" t="str">
        <f t="shared" si="9"/>
        <v/>
      </c>
      <c r="AK35" s="73" t="str">
        <f t="shared" si="9"/>
        <v/>
      </c>
      <c r="AL35" s="73" t="str">
        <f t="shared" si="9"/>
        <v/>
      </c>
      <c r="AM35" s="73" t="str">
        <f t="shared" si="9"/>
        <v/>
      </c>
      <c r="AN35" s="73" t="str">
        <f t="shared" si="9"/>
        <v/>
      </c>
    </row>
    <row r="36" spans="2:40" s="71" customFormat="1" ht="40" hidden="1" customHeight="1" x14ac:dyDescent="0.3">
      <c r="B36" s="5"/>
      <c r="C36" s="64"/>
      <c r="D36" s="53"/>
      <c r="E36" s="58" t="s">
        <v>36</v>
      </c>
      <c r="F36" s="73">
        <f>IF(F33&gt;=0,SUM(F34:F35))</f>
        <v>0</v>
      </c>
      <c r="G36" s="73">
        <f t="shared" ref="G36:L36" si="10">IF(G33&gt;=0,SUM(G34:G35))</f>
        <v>0</v>
      </c>
      <c r="H36" s="73">
        <f t="shared" si="10"/>
        <v>0</v>
      </c>
      <c r="I36" s="73">
        <f t="shared" si="10"/>
        <v>0</v>
      </c>
      <c r="J36" s="73">
        <f t="shared" si="10"/>
        <v>0</v>
      </c>
      <c r="K36" s="73">
        <f t="shared" si="10"/>
        <v>0</v>
      </c>
      <c r="L36" s="73">
        <f t="shared" si="10"/>
        <v>0</v>
      </c>
      <c r="M36" s="73">
        <f t="shared" ref="M36:AN36" si="11">IF(M33&gt;=0,SUM(M34:M35))</f>
        <v>0</v>
      </c>
      <c r="N36" s="73">
        <f t="shared" si="11"/>
        <v>0</v>
      </c>
      <c r="O36" s="73">
        <f t="shared" si="11"/>
        <v>0</v>
      </c>
      <c r="P36" s="73">
        <f t="shared" si="11"/>
        <v>0</v>
      </c>
      <c r="Q36" s="73">
        <f t="shared" si="11"/>
        <v>0</v>
      </c>
      <c r="R36" s="73">
        <f t="shared" si="11"/>
        <v>0</v>
      </c>
      <c r="S36" s="73">
        <f t="shared" si="11"/>
        <v>0</v>
      </c>
      <c r="T36" s="73">
        <f t="shared" si="11"/>
        <v>0</v>
      </c>
      <c r="U36" s="73">
        <f t="shared" si="11"/>
        <v>0</v>
      </c>
      <c r="V36" s="73">
        <f t="shared" si="11"/>
        <v>0</v>
      </c>
      <c r="W36" s="73">
        <f t="shared" si="11"/>
        <v>0</v>
      </c>
      <c r="X36" s="73">
        <f t="shared" si="11"/>
        <v>0</v>
      </c>
      <c r="Y36" s="73">
        <f t="shared" si="11"/>
        <v>0</v>
      </c>
      <c r="Z36" s="73">
        <f t="shared" si="11"/>
        <v>0</v>
      </c>
      <c r="AA36" s="73">
        <f t="shared" si="11"/>
        <v>0</v>
      </c>
      <c r="AB36" s="73">
        <f t="shared" si="11"/>
        <v>0</v>
      </c>
      <c r="AC36" s="73">
        <f t="shared" si="11"/>
        <v>0</v>
      </c>
      <c r="AD36" s="73">
        <f t="shared" si="11"/>
        <v>0</v>
      </c>
      <c r="AE36" s="73">
        <f t="shared" si="11"/>
        <v>0</v>
      </c>
      <c r="AF36" s="73">
        <f t="shared" si="11"/>
        <v>0</v>
      </c>
      <c r="AG36" s="73">
        <f t="shared" si="11"/>
        <v>0</v>
      </c>
      <c r="AH36" s="73">
        <f t="shared" si="11"/>
        <v>0</v>
      </c>
      <c r="AI36" s="73">
        <f t="shared" si="11"/>
        <v>0</v>
      </c>
      <c r="AJ36" s="73">
        <f t="shared" si="11"/>
        <v>0</v>
      </c>
      <c r="AK36" s="73">
        <f t="shared" si="11"/>
        <v>0</v>
      </c>
      <c r="AL36" s="73">
        <f t="shared" si="11"/>
        <v>0</v>
      </c>
      <c r="AM36" s="73">
        <f t="shared" si="11"/>
        <v>0</v>
      </c>
      <c r="AN36" s="73">
        <f t="shared" si="11"/>
        <v>0</v>
      </c>
    </row>
    <row r="37" spans="2:40" ht="115" customHeight="1" thickBot="1" x14ac:dyDescent="0.3">
      <c r="B37" s="28"/>
      <c r="C37" s="29"/>
      <c r="D37" s="74"/>
      <c r="E37" s="75"/>
      <c r="F37" s="76" t="str">
        <f t="shared" ref="F37:AN37" si="12">IF(F3=0,"",IF(F22="signalering stopt","",IF(F36&lt;2,"ga door naar stap 2",IF(F36=2,"ga door naar stap 4"))))</f>
        <v/>
      </c>
      <c r="G37" s="76" t="str">
        <f t="shared" si="12"/>
        <v/>
      </c>
      <c r="H37" s="76" t="str">
        <f t="shared" si="12"/>
        <v/>
      </c>
      <c r="I37" s="76" t="str">
        <f t="shared" si="12"/>
        <v/>
      </c>
      <c r="J37" s="76" t="str">
        <f t="shared" si="12"/>
        <v/>
      </c>
      <c r="K37" s="76" t="str">
        <f t="shared" si="12"/>
        <v/>
      </c>
      <c r="L37" s="76" t="str">
        <f t="shared" si="12"/>
        <v/>
      </c>
      <c r="M37" s="76" t="str">
        <f t="shared" si="12"/>
        <v/>
      </c>
      <c r="N37" s="76" t="str">
        <f t="shared" si="12"/>
        <v/>
      </c>
      <c r="O37" s="76" t="str">
        <f t="shared" si="12"/>
        <v/>
      </c>
      <c r="P37" s="76" t="str">
        <f t="shared" si="12"/>
        <v/>
      </c>
      <c r="Q37" s="76" t="str">
        <f t="shared" si="12"/>
        <v/>
      </c>
      <c r="R37" s="76" t="str">
        <f t="shared" si="12"/>
        <v/>
      </c>
      <c r="S37" s="76" t="str">
        <f t="shared" si="12"/>
        <v/>
      </c>
      <c r="T37" s="76" t="str">
        <f t="shared" si="12"/>
        <v/>
      </c>
      <c r="U37" s="76" t="str">
        <f t="shared" si="12"/>
        <v/>
      </c>
      <c r="V37" s="76" t="str">
        <f t="shared" si="12"/>
        <v/>
      </c>
      <c r="W37" s="76" t="str">
        <f t="shared" si="12"/>
        <v/>
      </c>
      <c r="X37" s="76" t="str">
        <f t="shared" si="12"/>
        <v/>
      </c>
      <c r="Y37" s="76" t="str">
        <f t="shared" si="12"/>
        <v/>
      </c>
      <c r="Z37" s="76" t="str">
        <f t="shared" si="12"/>
        <v/>
      </c>
      <c r="AA37" s="76" t="str">
        <f t="shared" si="12"/>
        <v/>
      </c>
      <c r="AB37" s="76" t="str">
        <f t="shared" si="12"/>
        <v/>
      </c>
      <c r="AC37" s="76" t="str">
        <f t="shared" si="12"/>
        <v/>
      </c>
      <c r="AD37" s="76" t="str">
        <f t="shared" si="12"/>
        <v/>
      </c>
      <c r="AE37" s="76" t="str">
        <f t="shared" si="12"/>
        <v/>
      </c>
      <c r="AF37" s="76" t="str">
        <f t="shared" si="12"/>
        <v/>
      </c>
      <c r="AG37" s="76" t="str">
        <f t="shared" si="12"/>
        <v/>
      </c>
      <c r="AH37" s="76" t="str">
        <f t="shared" si="12"/>
        <v/>
      </c>
      <c r="AI37" s="76" t="str">
        <f t="shared" si="12"/>
        <v/>
      </c>
      <c r="AJ37" s="76" t="str">
        <f t="shared" si="12"/>
        <v/>
      </c>
      <c r="AK37" s="76" t="str">
        <f t="shared" si="12"/>
        <v/>
      </c>
      <c r="AL37" s="76" t="str">
        <f t="shared" si="12"/>
        <v/>
      </c>
      <c r="AM37" s="76" t="str">
        <f t="shared" si="12"/>
        <v/>
      </c>
      <c r="AN37" s="76" t="str">
        <f t="shared" si="12"/>
        <v/>
      </c>
    </row>
    <row r="38" spans="2:40" ht="40" customHeight="1" x14ac:dyDescent="0.25">
      <c r="D38" s="65"/>
      <c r="E38" s="77"/>
    </row>
    <row r="39" spans="2:40" ht="40" customHeight="1" x14ac:dyDescent="0.25">
      <c r="D39" s="65"/>
      <c r="E39" s="77"/>
    </row>
    <row r="40" spans="2:40" ht="40" customHeight="1" x14ac:dyDescent="0.25">
      <c r="D40" s="65"/>
      <c r="E40" s="77"/>
    </row>
    <row r="41" spans="2:40" ht="40" customHeight="1" x14ac:dyDescent="0.25">
      <c r="D41" s="65"/>
      <c r="E41" s="77"/>
    </row>
    <row r="42" spans="2:40" ht="40" customHeight="1" x14ac:dyDescent="0.25">
      <c r="D42" s="65"/>
      <c r="E42" s="77"/>
    </row>
    <row r="43" spans="2:40" ht="40" customHeight="1" x14ac:dyDescent="0.25">
      <c r="D43" s="65"/>
      <c r="E43" s="77"/>
    </row>
    <row r="44" spans="2:40" ht="40" customHeight="1" x14ac:dyDescent="0.25">
      <c r="E44" s="77"/>
    </row>
    <row r="45" spans="2:40" ht="40" customHeight="1" x14ac:dyDescent="0.25">
      <c r="E45" s="77"/>
    </row>
    <row r="46" spans="2:40" ht="40" customHeight="1" x14ac:dyDescent="0.25"/>
  </sheetData>
  <sheetProtection algorithmName="SHA-512" hashValue="5KenkGea6RvU79fRPiDzsZE5h19JWtwncGeo0e/ZlcFwFrfELS8VX5f94W2hv19Y6TzbzF8ULVhvRDQJAqJV/g==" saltValue="aCjWP4//JAmdrHKPFoIirw==" spinCount="100000" sheet="1" objects="1" scenarios="1"/>
  <mergeCells count="9">
    <mergeCell ref="B24:B32"/>
    <mergeCell ref="C24:C26"/>
    <mergeCell ref="C27:C29"/>
    <mergeCell ref="C30:C32"/>
    <mergeCell ref="B2:E2"/>
    <mergeCell ref="B7:AN7"/>
    <mergeCell ref="B8:C20"/>
    <mergeCell ref="B23:AN23"/>
    <mergeCell ref="B4:E5"/>
  </mergeCells>
  <phoneticPr fontId="10" type="noConversion"/>
  <conditionalFormatting sqref="F8:AM19">
    <cfRule type="cellIs" dxfId="26" priority="14" stopIfTrue="1" operator="equal">
      <formula>"x"</formula>
    </cfRule>
    <cfRule type="cellIs" dxfId="25" priority="15" stopIfTrue="1" operator="equal">
      <formula>"?"</formula>
    </cfRule>
  </conditionalFormatting>
  <conditionalFormatting sqref="F3:AN3">
    <cfRule type="cellIs" dxfId="24" priority="13" stopIfTrue="1" operator="equal">
      <formula>0</formula>
    </cfRule>
  </conditionalFormatting>
  <conditionalFormatting sqref="F5:AN5">
    <cfRule type="cellIs" dxfId="23" priority="7" stopIfTrue="1" operator="equal">
      <formula>"signalering stopt"</formula>
    </cfRule>
    <cfRule type="cellIs" dxfId="22" priority="8" stopIfTrue="1" operator="equal">
      <formula>"vraag 1-12"</formula>
    </cfRule>
  </conditionalFormatting>
  <conditionalFormatting sqref="F6:AN6">
    <cfRule type="cellIs" dxfId="21" priority="1" operator="equal">
      <formula>"signalering stopt"</formula>
    </cfRule>
    <cfRule type="cellIs" dxfId="20" priority="2" operator="equal">
      <formula>"vraag 1-12"</formula>
    </cfRule>
  </conditionalFormatting>
  <conditionalFormatting sqref="F20:AN21 F33:AN33">
    <cfRule type="cellIs" dxfId="19" priority="16" stopIfTrue="1" operator="equal">
      <formula>0</formula>
    </cfRule>
    <cfRule type="cellIs" dxfId="18" priority="17" stopIfTrue="1" operator="notEqual">
      <formula>0</formula>
    </cfRule>
  </conditionalFormatting>
  <conditionalFormatting sqref="F22:AN22">
    <cfRule type="cellIs" dxfId="17" priority="19" stopIfTrue="1" operator="equal">
      <formula>"signalering stopt"</formula>
    </cfRule>
    <cfRule type="cellIs" dxfId="16" priority="20" stopIfTrue="1" operator="equal">
      <formula>"ga door naar deel 2"</formula>
    </cfRule>
  </conditionalFormatting>
  <conditionalFormatting sqref="F24:AN32 F34:AN36">
    <cfRule type="cellIs" dxfId="15" priority="18" stopIfTrue="1" operator="equal">
      <formula>"x"</formula>
    </cfRule>
  </conditionalFormatting>
  <conditionalFormatting sqref="F37:AN37">
    <cfRule type="cellIs" dxfId="14" priority="11" stopIfTrue="1" operator="equal">
      <formula>"ga door naar stap 2"</formula>
    </cfRule>
    <cfRule type="cellIs" dxfId="13" priority="12" stopIfTrue="1" operator="equal">
      <formula>"ga door naar stap 4"</formula>
    </cfRule>
  </conditionalFormatting>
  <dataValidations count="1">
    <dataValidation type="list" allowBlank="1" showInputMessage="1" showErrorMessage="1" sqref="F4:AN4" xr:uid="{00000000-0002-0000-0100-000000000000}">
      <formula1>"1,2,3,4,5,"</formula1>
    </dataValidation>
  </dataValidations>
  <pageMargins left="0.66" right="0.45" top="0.43" bottom="0.5" header="0.2" footer="0.25"/>
  <pageSetup paperSize="9" scale="45" orientation="landscape" horizontalDpi="4294967293" r:id="rId1"/>
  <headerFooter alignWithMargins="0">
    <oddHeader>&amp;C&amp;"Verdana,Standaard"&amp;26Jaarlijkse signalering - groep 1-2</oddHeader>
    <oddFooter>&amp;L© Eduforce / Meesterharrie.nl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B2:O45"/>
  <sheetViews>
    <sheetView showGridLines="0" showRowColHeaders="0" zoomScale="60" zoomScaleNormal="60" workbookViewId="0">
      <selection activeCell="F4" sqref="F4:G4"/>
    </sheetView>
  </sheetViews>
  <sheetFormatPr defaultColWidth="9.1796875" defaultRowHeight="12.5" x14ac:dyDescent="0.25"/>
  <cols>
    <col min="1" max="2" width="9.1796875" style="1"/>
    <col min="3" max="3" width="41.54296875" style="1" customWidth="1"/>
    <col min="4" max="7" width="9.1796875" style="1"/>
    <col min="8" max="8" width="9.1796875" style="6"/>
    <col min="9" max="9" width="57" style="1" bestFit="1" customWidth="1"/>
    <col min="10" max="10" width="9.26953125" style="1" customWidth="1"/>
    <col min="11" max="16384" width="9.1796875" style="1"/>
  </cols>
  <sheetData>
    <row r="2" spans="2:15" ht="13" thickBot="1" x14ac:dyDescent="0.3"/>
    <row r="3" spans="2:15" ht="40" customHeight="1" thickBot="1" x14ac:dyDescent="0.3">
      <c r="F3" s="7">
        <v>7</v>
      </c>
      <c r="G3" s="132">
        <f>VLOOKUP(F3,' Namenlijst 1-2'!B6:C40,2)</f>
        <v>0</v>
      </c>
      <c r="H3" s="132"/>
      <c r="I3" s="132"/>
      <c r="J3" s="133"/>
      <c r="K3" s="8"/>
      <c r="L3" s="8"/>
      <c r="M3" s="8"/>
      <c r="N3" s="8"/>
      <c r="O3" s="8"/>
    </row>
    <row r="4" spans="2:15" ht="40" customHeight="1" x14ac:dyDescent="0.25">
      <c r="F4" s="146" t="s">
        <v>37</v>
      </c>
      <c r="G4" s="147"/>
      <c r="H4" s="102"/>
      <c r="I4" s="90" t="str">
        <f>HLOOKUP($F$3,'Jaarlijkse signalering 1-2'!$F$2:$AN$37,4)</f>
        <v/>
      </c>
      <c r="J4" s="91"/>
      <c r="K4" s="8"/>
      <c r="L4" s="8"/>
      <c r="M4" s="8"/>
      <c r="N4" s="8"/>
      <c r="O4" s="8"/>
    </row>
    <row r="5" spans="2:15" ht="200.15" customHeight="1" x14ac:dyDescent="0.25">
      <c r="F5" s="42"/>
      <c r="G5" s="43"/>
      <c r="J5" s="89"/>
    </row>
    <row r="6" spans="2:15" ht="40" customHeight="1" x14ac:dyDescent="0.25">
      <c r="B6" s="9"/>
      <c r="C6" s="10" t="str">
        <f>' Namenlijst 1-2'!C5</f>
        <v>Namen leerlingen:</v>
      </c>
      <c r="F6" s="134" t="s">
        <v>38</v>
      </c>
      <c r="G6" s="135"/>
      <c r="H6" s="135"/>
      <c r="I6" s="135"/>
      <c r="J6" s="136"/>
    </row>
    <row r="7" spans="2:15" ht="40" customHeight="1" x14ac:dyDescent="0.25">
      <c r="B7" s="9">
        <f>' Namenlijst 1-2'!B6</f>
        <v>1</v>
      </c>
      <c r="C7" s="11">
        <f>' Namenlijst 1-2'!C6</f>
        <v>0</v>
      </c>
      <c r="F7" s="137" t="s">
        <v>5</v>
      </c>
      <c r="G7" s="138"/>
      <c r="H7" s="12">
        <v>1</v>
      </c>
      <c r="I7" s="2" t="s">
        <v>6</v>
      </c>
      <c r="J7" s="13">
        <f>HLOOKUP($F$3,'Jaarlijkse signalering 1-2'!$F$2:$AN$37,7)</f>
        <v>0</v>
      </c>
    </row>
    <row r="8" spans="2:15" ht="40" customHeight="1" x14ac:dyDescent="0.25">
      <c r="B8" s="9">
        <f>' Namenlijst 1-2'!B7</f>
        <v>2</v>
      </c>
      <c r="C8" s="11">
        <f>' Namenlijst 1-2'!C7</f>
        <v>0</v>
      </c>
      <c r="F8" s="139"/>
      <c r="G8" s="140"/>
      <c r="H8" s="12">
        <v>2</v>
      </c>
      <c r="I8" s="3" t="s">
        <v>7</v>
      </c>
      <c r="J8" s="13">
        <f>HLOOKUP($F$3,'Jaarlijkse signalering 1-2'!$F$2:$AN$37,8)</f>
        <v>0</v>
      </c>
    </row>
    <row r="9" spans="2:15" ht="40" customHeight="1" x14ac:dyDescent="0.25">
      <c r="B9" s="9">
        <f>' Namenlijst 1-2'!B8</f>
        <v>3</v>
      </c>
      <c r="C9" s="11">
        <f>' Namenlijst 1-2'!C8</f>
        <v>0</v>
      </c>
      <c r="F9" s="139"/>
      <c r="G9" s="140"/>
      <c r="H9" s="12">
        <v>3</v>
      </c>
      <c r="I9" s="2" t="s">
        <v>8</v>
      </c>
      <c r="J9" s="13">
        <f>HLOOKUP($F$3,'Jaarlijkse signalering 1-2'!$F$2:$AN$37,9)</f>
        <v>0</v>
      </c>
    </row>
    <row r="10" spans="2:15" ht="40" customHeight="1" x14ac:dyDescent="0.25">
      <c r="B10" s="9">
        <f>' Namenlijst 1-2'!B9</f>
        <v>4</v>
      </c>
      <c r="C10" s="11">
        <f>' Namenlijst 1-2'!C9</f>
        <v>0</v>
      </c>
      <c r="F10" s="139"/>
      <c r="G10" s="140"/>
      <c r="H10" s="12">
        <v>4</v>
      </c>
      <c r="I10" s="3" t="s">
        <v>9</v>
      </c>
      <c r="J10" s="13">
        <f>HLOOKUP($F$3,'Jaarlijkse signalering 1-2'!$F$2:$AN$37,10)</f>
        <v>0</v>
      </c>
    </row>
    <row r="11" spans="2:15" ht="40" customHeight="1" x14ac:dyDescent="0.25">
      <c r="B11" s="9">
        <f>' Namenlijst 1-2'!B10</f>
        <v>5</v>
      </c>
      <c r="C11" s="11">
        <f>' Namenlijst 1-2'!C10</f>
        <v>0</v>
      </c>
      <c r="F11" s="139"/>
      <c r="G11" s="140"/>
      <c r="H11" s="12">
        <v>5</v>
      </c>
      <c r="I11" s="3" t="s">
        <v>10</v>
      </c>
      <c r="J11" s="13">
        <f>HLOOKUP($F$3,'Jaarlijkse signalering 1-2'!$F$2:$AN$37,11)</f>
        <v>0</v>
      </c>
    </row>
    <row r="12" spans="2:15" ht="40" customHeight="1" x14ac:dyDescent="0.25">
      <c r="B12" s="9">
        <f>' Namenlijst 1-2'!B11</f>
        <v>6</v>
      </c>
      <c r="C12" s="11">
        <f>' Namenlijst 1-2'!C11</f>
        <v>0</v>
      </c>
      <c r="F12" s="139"/>
      <c r="G12" s="140"/>
      <c r="H12" s="12">
        <v>6</v>
      </c>
      <c r="I12" s="3" t="s">
        <v>11</v>
      </c>
      <c r="J12" s="13">
        <f>HLOOKUP($F$3,'Jaarlijkse signalering 1-2'!$F$2:$AN$37,12)</f>
        <v>0</v>
      </c>
    </row>
    <row r="13" spans="2:15" ht="40" customHeight="1" x14ac:dyDescent="0.25">
      <c r="B13" s="9">
        <f>' Namenlijst 1-2'!B12</f>
        <v>7</v>
      </c>
      <c r="C13" s="11">
        <f>' Namenlijst 1-2'!C12</f>
        <v>0</v>
      </c>
      <c r="F13" s="139"/>
      <c r="G13" s="140"/>
      <c r="H13" s="12">
        <v>7</v>
      </c>
      <c r="I13" s="3" t="s">
        <v>12</v>
      </c>
      <c r="J13" s="13">
        <f>HLOOKUP($F$3,'Jaarlijkse signalering 1-2'!$F$2:$AN$37,13)</f>
        <v>0</v>
      </c>
    </row>
    <row r="14" spans="2:15" ht="40" customHeight="1" x14ac:dyDescent="0.25">
      <c r="B14" s="9">
        <f>' Namenlijst 1-2'!B13</f>
        <v>8</v>
      </c>
      <c r="C14" s="11">
        <f>' Namenlijst 1-2'!C13</f>
        <v>0</v>
      </c>
      <c r="F14" s="139"/>
      <c r="G14" s="140"/>
      <c r="H14" s="12">
        <v>8</v>
      </c>
      <c r="I14" s="2" t="s">
        <v>13</v>
      </c>
      <c r="J14" s="13">
        <f>HLOOKUP($F$3,'Jaarlijkse signalering 1-2'!$F$2:$AN$37,14)</f>
        <v>0</v>
      </c>
    </row>
    <row r="15" spans="2:15" ht="40" customHeight="1" x14ac:dyDescent="0.25">
      <c r="B15" s="9">
        <f>' Namenlijst 1-2'!B14</f>
        <v>9</v>
      </c>
      <c r="C15" s="11">
        <f>' Namenlijst 1-2'!C14</f>
        <v>0</v>
      </c>
      <c r="F15" s="139"/>
      <c r="G15" s="140"/>
      <c r="H15" s="12">
        <v>9</v>
      </c>
      <c r="I15" s="2" t="s">
        <v>14</v>
      </c>
      <c r="J15" s="13">
        <f>HLOOKUP($F$3,'Jaarlijkse signalering 1-2'!$F$2:$AN$37,15)</f>
        <v>0</v>
      </c>
    </row>
    <row r="16" spans="2:15" ht="40" customHeight="1" x14ac:dyDescent="0.25">
      <c r="B16" s="9">
        <f>' Namenlijst 1-2'!B15</f>
        <v>10</v>
      </c>
      <c r="C16" s="11">
        <f>' Namenlijst 1-2'!C15</f>
        <v>0</v>
      </c>
      <c r="F16" s="139"/>
      <c r="G16" s="140"/>
      <c r="H16" s="12">
        <v>10</v>
      </c>
      <c r="I16" s="3" t="s">
        <v>15</v>
      </c>
      <c r="J16" s="13">
        <f>HLOOKUP($F$3,'Jaarlijkse signalering 1-2'!$F$2:$AN$37,16)</f>
        <v>0</v>
      </c>
    </row>
    <row r="17" spans="2:10" ht="40" customHeight="1" x14ac:dyDescent="0.25">
      <c r="B17" s="9">
        <f>' Namenlijst 1-2'!B16</f>
        <v>11</v>
      </c>
      <c r="C17" s="11">
        <f>' Namenlijst 1-2'!C16</f>
        <v>0</v>
      </c>
      <c r="F17" s="139"/>
      <c r="G17" s="140"/>
      <c r="H17" s="12">
        <v>11</v>
      </c>
      <c r="I17" s="2" t="s">
        <v>16</v>
      </c>
      <c r="J17" s="13">
        <f>HLOOKUP($F$3,'Jaarlijkse signalering 1-2'!$F$2:$AN$37,17)</f>
        <v>0</v>
      </c>
    </row>
    <row r="18" spans="2:10" ht="40" customHeight="1" x14ac:dyDescent="0.25">
      <c r="B18" s="9">
        <f>' Namenlijst 1-2'!B17</f>
        <v>12</v>
      </c>
      <c r="C18" s="11">
        <f>' Namenlijst 1-2'!C17</f>
        <v>0</v>
      </c>
      <c r="F18" s="139"/>
      <c r="G18" s="140"/>
      <c r="H18" s="12">
        <v>12</v>
      </c>
      <c r="I18" s="3" t="s">
        <v>17</v>
      </c>
      <c r="J18" s="13">
        <f>HLOOKUP($F$3,'Jaarlijkse signalering 1-2'!$F$2:$AN$37,18)</f>
        <v>0</v>
      </c>
    </row>
    <row r="19" spans="2:10" ht="40" customHeight="1" x14ac:dyDescent="0.25">
      <c r="B19" s="9">
        <f>' Namenlijst 1-2'!B18</f>
        <v>13</v>
      </c>
      <c r="C19" s="11">
        <f>' Namenlijst 1-2'!C18</f>
        <v>0</v>
      </c>
      <c r="F19" s="141"/>
      <c r="G19" s="142"/>
      <c r="H19" s="12"/>
      <c r="I19" s="14" t="s">
        <v>18</v>
      </c>
      <c r="J19" s="44">
        <f>HLOOKUP($F$3,'Jaarlijkse signalering 1-2'!$F$2:$AN$37,19)</f>
        <v>0</v>
      </c>
    </row>
    <row r="20" spans="2:10" ht="40" hidden="1" customHeight="1" x14ac:dyDescent="0.25">
      <c r="B20" s="9">
        <f>' Namenlijst 1-2'!B19</f>
        <v>14</v>
      </c>
      <c r="C20" s="11">
        <f>' Namenlijst 1-2'!C19</f>
        <v>0</v>
      </c>
      <c r="F20" s="101"/>
      <c r="G20" s="15"/>
      <c r="H20" s="16"/>
      <c r="I20" s="17"/>
      <c r="J20" s="13">
        <f>HLOOKUP($F$3,'Jaarlijkse signalering 1-2'!$F$2:$AN$37,16)</f>
        <v>0</v>
      </c>
    </row>
    <row r="21" spans="2:10" ht="200.15" customHeight="1" x14ac:dyDescent="0.25">
      <c r="B21" s="9">
        <f>' Namenlijst 1-2'!B20</f>
        <v>15</v>
      </c>
      <c r="C21" s="11">
        <f>' Namenlijst 1-2'!C20</f>
        <v>0</v>
      </c>
      <c r="F21" s="18"/>
      <c r="G21" s="19"/>
      <c r="H21" s="16"/>
      <c r="I21" s="20"/>
      <c r="J21" s="21" t="str">
        <f>IF(G3=0,"",IF(J19&lt;5,"signalering stopt",IF(J19&gt;4,"ga door naar deel 2")))</f>
        <v/>
      </c>
    </row>
    <row r="22" spans="2:10" ht="40" customHeight="1" x14ac:dyDescent="0.25">
      <c r="B22" s="9">
        <f>' Namenlijst 1-2'!B21</f>
        <v>16</v>
      </c>
      <c r="C22" s="11">
        <f>' Namenlijst 1-2'!C21</f>
        <v>0</v>
      </c>
      <c r="F22" s="143" t="s">
        <v>19</v>
      </c>
      <c r="G22" s="144"/>
      <c r="H22" s="144"/>
      <c r="I22" s="144"/>
      <c r="J22" s="145"/>
    </row>
    <row r="23" spans="2:10" ht="40" customHeight="1" x14ac:dyDescent="0.25">
      <c r="B23" s="9">
        <f>' Namenlijst 1-2'!B22</f>
        <v>17</v>
      </c>
      <c r="C23" s="11">
        <f>' Namenlijst 1-2'!C22</f>
        <v>0</v>
      </c>
      <c r="F23" s="127" t="s">
        <v>20</v>
      </c>
      <c r="G23" s="128" t="s">
        <v>21</v>
      </c>
      <c r="H23" s="22">
        <v>1</v>
      </c>
      <c r="I23" s="4" t="s">
        <v>22</v>
      </c>
      <c r="J23" s="13">
        <f>HLOOKUP($F$3,'Jaarlijkse signalering 1-2'!$F$2:$AN$37,23)</f>
        <v>0</v>
      </c>
    </row>
    <row r="24" spans="2:10" s="23" customFormat="1" ht="40" customHeight="1" x14ac:dyDescent="0.35">
      <c r="B24" s="9">
        <f>' Namenlijst 1-2'!B23</f>
        <v>18</v>
      </c>
      <c r="C24" s="11">
        <f>' Namenlijst 1-2'!C23</f>
        <v>0</v>
      </c>
      <c r="F24" s="105"/>
      <c r="G24" s="129"/>
      <c r="H24" s="24">
        <v>2</v>
      </c>
      <c r="I24" s="2" t="s">
        <v>23</v>
      </c>
      <c r="J24" s="13">
        <f>HLOOKUP($F$3,'Jaarlijkse signalering 1-2'!$F$2:$AN$37,24)</f>
        <v>0</v>
      </c>
    </row>
    <row r="25" spans="2:10" s="23" customFormat="1" ht="40" customHeight="1" x14ac:dyDescent="0.35">
      <c r="B25" s="9">
        <f>' Namenlijst 1-2'!B24</f>
        <v>19</v>
      </c>
      <c r="C25" s="11">
        <f>' Namenlijst 1-2'!C24</f>
        <v>0</v>
      </c>
      <c r="F25" s="105"/>
      <c r="G25" s="130"/>
      <c r="H25" s="24">
        <v>3</v>
      </c>
      <c r="I25" s="2" t="s">
        <v>24</v>
      </c>
      <c r="J25" s="13">
        <f>HLOOKUP($F$3,'Jaarlijkse signalering 1-2'!$F$2:$AN$37,25)</f>
        <v>0</v>
      </c>
    </row>
    <row r="26" spans="2:10" s="23" customFormat="1" ht="40" customHeight="1" x14ac:dyDescent="0.35">
      <c r="B26" s="9">
        <f>' Namenlijst 1-2'!B25</f>
        <v>20</v>
      </c>
      <c r="C26" s="11">
        <f>' Namenlijst 1-2'!C25</f>
        <v>0</v>
      </c>
      <c r="F26" s="105"/>
      <c r="G26" s="131" t="s">
        <v>25</v>
      </c>
      <c r="H26" s="24">
        <v>4</v>
      </c>
      <c r="I26" s="3" t="s">
        <v>26</v>
      </c>
      <c r="J26" s="13">
        <f>HLOOKUP($F$3,'Jaarlijkse signalering 1-2'!$F$2:$AN$37,26)</f>
        <v>0</v>
      </c>
    </row>
    <row r="27" spans="2:10" s="23" customFormat="1" ht="40" customHeight="1" x14ac:dyDescent="0.35">
      <c r="B27" s="9">
        <f>' Namenlijst 1-2'!B26</f>
        <v>21</v>
      </c>
      <c r="C27" s="11">
        <f>' Namenlijst 1-2'!C26</f>
        <v>0</v>
      </c>
      <c r="F27" s="105"/>
      <c r="G27" s="129"/>
      <c r="H27" s="24">
        <v>5</v>
      </c>
      <c r="I27" s="3" t="s">
        <v>27</v>
      </c>
      <c r="J27" s="13">
        <f>HLOOKUP($F$3,'Jaarlijkse signalering 1-2'!$F$2:$AN$37,27)</f>
        <v>0</v>
      </c>
    </row>
    <row r="28" spans="2:10" s="23" customFormat="1" ht="40" customHeight="1" x14ac:dyDescent="0.35">
      <c r="B28" s="9">
        <f>' Namenlijst 1-2'!B27</f>
        <v>22</v>
      </c>
      <c r="C28" s="11">
        <f>' Namenlijst 1-2'!C27</f>
        <v>0</v>
      </c>
      <c r="F28" s="105"/>
      <c r="G28" s="130"/>
      <c r="H28" s="24">
        <v>6</v>
      </c>
      <c r="I28" s="2" t="s">
        <v>28</v>
      </c>
      <c r="J28" s="13">
        <f>HLOOKUP($F$3,'Jaarlijkse signalering 1-2'!$F$2:$AN$37,28)</f>
        <v>0</v>
      </c>
    </row>
    <row r="29" spans="2:10" s="23" customFormat="1" ht="40" customHeight="1" x14ac:dyDescent="0.35">
      <c r="B29" s="9">
        <f>' Namenlijst 1-2'!B28</f>
        <v>23</v>
      </c>
      <c r="C29" s="11">
        <f>' Namenlijst 1-2'!C28</f>
        <v>0</v>
      </c>
      <c r="F29" s="105"/>
      <c r="G29" s="131" t="s">
        <v>29</v>
      </c>
      <c r="H29" s="24">
        <v>7</v>
      </c>
      <c r="I29" s="2" t="s">
        <v>30</v>
      </c>
      <c r="J29" s="13">
        <f>HLOOKUP($F$3,'Jaarlijkse signalering 1-2'!$F$2:$AN$37,29)</f>
        <v>0</v>
      </c>
    </row>
    <row r="30" spans="2:10" s="23" customFormat="1" ht="40" customHeight="1" x14ac:dyDescent="0.35">
      <c r="B30" s="9">
        <f>' Namenlijst 1-2'!B29</f>
        <v>24</v>
      </c>
      <c r="C30" s="11">
        <f>' Namenlijst 1-2'!C29</f>
        <v>0</v>
      </c>
      <c r="F30" s="105"/>
      <c r="G30" s="129"/>
      <c r="H30" s="24">
        <v>8</v>
      </c>
      <c r="I30" s="2" t="s">
        <v>31</v>
      </c>
      <c r="J30" s="13">
        <f>HLOOKUP($F$3,'Jaarlijkse signalering 1-2'!$F$2:$AN$37,30)</f>
        <v>0</v>
      </c>
    </row>
    <row r="31" spans="2:10" s="23" customFormat="1" ht="40" customHeight="1" x14ac:dyDescent="0.35">
      <c r="B31" s="9">
        <f>' Namenlijst 1-2'!B30</f>
        <v>25</v>
      </c>
      <c r="C31" s="11">
        <f>' Namenlijst 1-2'!C30</f>
        <v>0</v>
      </c>
      <c r="F31" s="106"/>
      <c r="G31" s="130"/>
      <c r="H31" s="24">
        <v>9</v>
      </c>
      <c r="I31" s="3" t="s">
        <v>32</v>
      </c>
      <c r="J31" s="13">
        <f>HLOOKUP($F$3,'Jaarlijkse signalering 1-2'!$F$2:$AN$37,31)</f>
        <v>0</v>
      </c>
    </row>
    <row r="32" spans="2:10" s="23" customFormat="1" ht="40" customHeight="1" x14ac:dyDescent="0.35">
      <c r="B32" s="9">
        <f>' Namenlijst 1-2'!B31</f>
        <v>26</v>
      </c>
      <c r="C32" s="11">
        <f>' Namenlijst 1-2'!C31</f>
        <v>0</v>
      </c>
      <c r="F32" s="25"/>
      <c r="G32" s="26"/>
      <c r="H32" s="12"/>
      <c r="I32" s="14" t="s">
        <v>33</v>
      </c>
      <c r="J32" s="44">
        <f>HLOOKUP($F$3,'Jaarlijkse signalering 1-2'!$F$2:$AN$37,32)</f>
        <v>0</v>
      </c>
    </row>
    <row r="33" spans="2:10" s="23" customFormat="1" ht="40" hidden="1" customHeight="1" x14ac:dyDescent="0.35">
      <c r="B33" s="9">
        <f>' Namenlijst 1-2'!B32</f>
        <v>27</v>
      </c>
      <c r="C33" s="11">
        <f>' Namenlijst 1-2'!C32</f>
        <v>0</v>
      </c>
      <c r="F33" s="5"/>
      <c r="G33" s="27"/>
      <c r="H33" s="12"/>
      <c r="I33" s="3" t="s">
        <v>34</v>
      </c>
      <c r="J33" s="45" t="str">
        <f>IF(J20=0,"",IF(J20&gt;6,1,IF(J20&lt;=6,0)))</f>
        <v/>
      </c>
    </row>
    <row r="34" spans="2:10" s="23" customFormat="1" ht="40" hidden="1" customHeight="1" x14ac:dyDescent="0.35">
      <c r="B34" s="9">
        <f>' Namenlijst 1-2'!B33</f>
        <v>28</v>
      </c>
      <c r="C34" s="11">
        <f>' Namenlijst 1-2'!C33</f>
        <v>0</v>
      </c>
      <c r="F34" s="5"/>
      <c r="G34" s="27"/>
      <c r="H34" s="12"/>
      <c r="I34" s="3" t="s">
        <v>35</v>
      </c>
      <c r="J34" s="45" t="str">
        <f>IF(J20=0,"",IF(J32=0,1,IF(J32&gt;0,0)))</f>
        <v/>
      </c>
    </row>
    <row r="35" spans="2:10" s="23" customFormat="1" ht="40" hidden="1" customHeight="1" x14ac:dyDescent="0.35">
      <c r="B35" s="9">
        <f>' Namenlijst 1-2'!B34</f>
        <v>29</v>
      </c>
      <c r="C35" s="11">
        <f>' Namenlijst 1-2'!C34</f>
        <v>0</v>
      </c>
      <c r="F35" s="5"/>
      <c r="G35" s="27"/>
      <c r="H35" s="12"/>
      <c r="I35" s="3" t="s">
        <v>36</v>
      </c>
      <c r="J35" s="45">
        <f>IF(J32&gt;=0,SUM(J33:J34))</f>
        <v>0</v>
      </c>
    </row>
    <row r="36" spans="2:10" ht="200.15" customHeight="1" thickBot="1" x14ac:dyDescent="0.3">
      <c r="B36" s="9">
        <f>' Namenlijst 1-2'!B35</f>
        <v>30</v>
      </c>
      <c r="C36" s="11">
        <f>' Namenlijst 1-2'!C35</f>
        <v>0</v>
      </c>
      <c r="F36" s="28"/>
      <c r="G36" s="29"/>
      <c r="H36" s="30"/>
      <c r="I36" s="31"/>
      <c r="J36" s="46" t="str">
        <f>HLOOKUP($F$3,'Jaarlijkse signalering 1-2'!$F$2:$AN$37,36)</f>
        <v/>
      </c>
    </row>
    <row r="37" spans="2:10" ht="40" customHeight="1" x14ac:dyDescent="0.25">
      <c r="B37" s="9">
        <f>' Namenlijst 1-2'!B36</f>
        <v>31</v>
      </c>
      <c r="C37" s="11">
        <f>' Namenlijst 1-2'!C36</f>
        <v>0</v>
      </c>
      <c r="H37" s="16"/>
      <c r="I37" s="20"/>
    </row>
    <row r="38" spans="2:10" ht="40" customHeight="1" x14ac:dyDescent="0.25">
      <c r="B38" s="9">
        <f>' Namenlijst 1-2'!B37</f>
        <v>32</v>
      </c>
      <c r="C38" s="11">
        <f>' Namenlijst 1-2'!C37</f>
        <v>0</v>
      </c>
      <c r="H38" s="16"/>
      <c r="I38" s="20"/>
    </row>
    <row r="39" spans="2:10" ht="40" customHeight="1" x14ac:dyDescent="0.25">
      <c r="B39" s="9">
        <f>' Namenlijst 1-2'!B38</f>
        <v>33</v>
      </c>
      <c r="C39" s="11">
        <f>' Namenlijst 1-2'!C38</f>
        <v>0</v>
      </c>
      <c r="H39" s="16"/>
      <c r="I39" s="20"/>
    </row>
    <row r="40" spans="2:10" ht="40" customHeight="1" x14ac:dyDescent="0.25">
      <c r="B40" s="9">
        <f>' Namenlijst 1-2'!B39</f>
        <v>34</v>
      </c>
      <c r="C40" s="11">
        <f>' Namenlijst 1-2'!C39</f>
        <v>0</v>
      </c>
      <c r="H40" s="16"/>
      <c r="I40" s="20"/>
    </row>
    <row r="41" spans="2:10" ht="40" customHeight="1" x14ac:dyDescent="0.25">
      <c r="B41" s="9">
        <f>' Namenlijst 1-2'!B40</f>
        <v>35</v>
      </c>
      <c r="C41" s="11">
        <f>' Namenlijst 1-2'!C40</f>
        <v>0</v>
      </c>
      <c r="H41" s="16"/>
      <c r="I41" s="20"/>
    </row>
    <row r="42" spans="2:10" ht="40" customHeight="1" x14ac:dyDescent="0.25">
      <c r="H42" s="16"/>
      <c r="I42" s="20"/>
    </row>
    <row r="43" spans="2:10" ht="40" customHeight="1" x14ac:dyDescent="0.25">
      <c r="I43" s="20"/>
    </row>
    <row r="44" spans="2:10" ht="40" customHeight="1" x14ac:dyDescent="0.25">
      <c r="I44" s="20"/>
    </row>
    <row r="45" spans="2:10" ht="40" customHeight="1" x14ac:dyDescent="0.25"/>
  </sheetData>
  <sheetProtection algorithmName="SHA-512" hashValue="x6HAFFTnfeZcNISnV1t4y6SM2Gumk38GjKa9str50fz7hAP5D0XJD3Hss1hpl9ANwnE/aiL84EGx6a8G8yAcnA==" saltValue="vR7zzzlzMDpYyYiWW4XMYQ==" spinCount="100000" sheet="1" objects="1" scenarios="1"/>
  <mergeCells count="9">
    <mergeCell ref="F23:F31"/>
    <mergeCell ref="G23:G25"/>
    <mergeCell ref="G26:G28"/>
    <mergeCell ref="G29:G31"/>
    <mergeCell ref="G3:J3"/>
    <mergeCell ref="F6:J6"/>
    <mergeCell ref="F7:G19"/>
    <mergeCell ref="F22:J22"/>
    <mergeCell ref="F4:G4"/>
  </mergeCells>
  <phoneticPr fontId="10" type="noConversion"/>
  <conditionalFormatting sqref="C7:C41">
    <cfRule type="cellIs" dxfId="12" priority="1" stopIfTrue="1" operator="equal">
      <formula>0</formula>
    </cfRule>
  </conditionalFormatting>
  <conditionalFormatting sqref="I4 J5 J7:J18">
    <cfRule type="cellIs" dxfId="11" priority="11" stopIfTrue="1" operator="equal">
      <formula>0</formula>
    </cfRule>
  </conditionalFormatting>
  <conditionalFormatting sqref="I4 J5">
    <cfRule type="cellIs" dxfId="10" priority="9" stopIfTrue="1" operator="equal">
      <formula>"x"</formula>
    </cfRule>
    <cfRule type="cellIs" dxfId="9" priority="10" stopIfTrue="1" operator="equal">
      <formula>"?"</formula>
    </cfRule>
  </conditionalFormatting>
  <conditionalFormatting sqref="J7:J20 J32">
    <cfRule type="cellIs" dxfId="8" priority="2" stopIfTrue="1" operator="equal">
      <formula>"x"</formula>
    </cfRule>
    <cfRule type="cellIs" dxfId="7" priority="3" stopIfTrue="1" operator="equal">
      <formula>"?"</formula>
    </cfRule>
  </conditionalFormatting>
  <conditionalFormatting sqref="J21">
    <cfRule type="cellIs" dxfId="6" priority="5" stopIfTrue="1" operator="equal">
      <formula>"signalering stopt"</formula>
    </cfRule>
    <cfRule type="cellIs" dxfId="5" priority="6" stopIfTrue="1" operator="equal">
      <formula>"ga door naar deel 2"</formula>
    </cfRule>
  </conditionalFormatting>
  <conditionalFormatting sqref="J23:J31">
    <cfRule type="cellIs" dxfId="4" priority="12" stopIfTrue="1" operator="equal">
      <formula>"x"</formula>
    </cfRule>
    <cfRule type="cellIs" dxfId="3" priority="13" stopIfTrue="1" operator="equal">
      <formula>0</formula>
    </cfRule>
  </conditionalFormatting>
  <conditionalFormatting sqref="J33:J35">
    <cfRule type="cellIs" dxfId="2" priority="4" stopIfTrue="1" operator="equal">
      <formula>"x"</formula>
    </cfRule>
  </conditionalFormatting>
  <conditionalFormatting sqref="J36">
    <cfRule type="cellIs" dxfId="1" priority="7" stopIfTrue="1" operator="equal">
      <formula>"ga door naar stap 4"</formula>
    </cfRule>
    <cfRule type="cellIs" dxfId="0" priority="8" stopIfTrue="1" operator="equal">
      <formula>"ga door naar stap 2"</formula>
    </cfRule>
  </conditionalFormatting>
  <pageMargins left="2.38" right="0.45" top="0.75" bottom="0.28000000000000003" header="0.2" footer="0.19"/>
  <pageSetup paperSize="9" scale="47" orientation="portrait" r:id="rId1"/>
  <headerFooter alignWithMargins="0">
    <oddHeader>&amp;C&amp;"Verdana,Standaard"&amp;26Individueel overzicht
Jaarlijkse signalering - groep 1-2</oddHeader>
    <oddFooter>&amp;L© Eduforce / Meesterharrie.nl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ecf5db-7d4d-4dbe-bce7-39d49be64e81">
      <Terms xmlns="http://schemas.microsoft.com/office/infopath/2007/PartnerControls"/>
    </lcf76f155ced4ddcb4097134ff3c332f>
    <TaxCatchAll xmlns="b6647730-621b-45fb-9aac-463b4d877d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84669C4F10646965A639A06F3BA99" ma:contentTypeVersion="18" ma:contentTypeDescription="Een nieuw document maken." ma:contentTypeScope="" ma:versionID="794ec5a261c0430190fa120e8d2627b2">
  <xsd:schema xmlns:xsd="http://www.w3.org/2001/XMLSchema" xmlns:xs="http://www.w3.org/2001/XMLSchema" xmlns:p="http://schemas.microsoft.com/office/2006/metadata/properties" xmlns:ns2="c2ecf5db-7d4d-4dbe-bce7-39d49be64e81" xmlns:ns3="b6647730-621b-45fb-9aac-463b4d877dcd" targetNamespace="http://schemas.microsoft.com/office/2006/metadata/properties" ma:root="true" ma:fieldsID="d06bdda523cfe15de60291488c796d59" ns2:_="" ns3:_="">
    <xsd:import namespace="c2ecf5db-7d4d-4dbe-bce7-39d49be64e81"/>
    <xsd:import namespace="b6647730-621b-45fb-9aac-463b4d877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f5db-7d4d-4dbe-bce7-39d49be64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de8c01-f805-4697-8e18-a3d0ede4f3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47730-621b-45fb-9aac-463b4d877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5be2ee-fb15-4b1c-b803-75bb16bbbb9c}" ma:internalName="TaxCatchAll" ma:showField="CatchAllData" ma:web="b6647730-621b-45fb-9aac-463b4d877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0FFA86-777D-45CD-ACB2-C7F0CF422C3C}">
  <ds:schemaRefs>
    <ds:schemaRef ds:uri="c2ecf5db-7d4d-4dbe-bce7-39d49be64e81"/>
    <ds:schemaRef ds:uri="http://purl.org/dc/terms/"/>
    <ds:schemaRef ds:uri="http://schemas.microsoft.com/office/2006/metadata/properties"/>
    <ds:schemaRef ds:uri="http://schemas.microsoft.com/office/infopath/2007/PartnerControls"/>
    <ds:schemaRef ds:uri="b6647730-621b-45fb-9aac-463b4d877dcd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86E1A0-417B-43E0-99FA-D4D0320603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124DA6-2626-45EA-A310-4B0A660DB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cf5db-7d4d-4dbe-bce7-39d49be64e81"/>
    <ds:schemaRef ds:uri="b6647730-621b-45fb-9aac-463b4d877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 Namenlijst 1-2</vt:lpstr>
      <vt:lpstr>Jaarlijkse signalering 1-2</vt:lpstr>
      <vt:lpstr>Leerlingprofiel 1-2</vt:lpstr>
      <vt:lpstr>'Jaarlijkse signalering 1-2'!Afdrukbereik</vt:lpstr>
      <vt:lpstr>'Leerlingprofiel 1-2'!Afdrukbereik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Gebruiker</dc:creator>
  <cp:keywords/>
  <dc:description/>
  <cp:lastModifiedBy>Directie PCB De Triangel | Harrie Meinen</cp:lastModifiedBy>
  <cp:revision/>
  <cp:lastPrinted>2024-06-01T08:10:43Z</cp:lastPrinted>
  <dcterms:created xsi:type="dcterms:W3CDTF">2015-05-14T16:01:49Z</dcterms:created>
  <dcterms:modified xsi:type="dcterms:W3CDTF">2025-07-06T16:12:56Z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0x0101005A684669C4F10646965A639A06F3BA99</vt:lpwstr>
  </property>
  <property fmtid="{D5CDD505-2E9C-101B-9397-08002B2CF9AE}" pid="3" name="MediaServiceImageTags">
    <vt:lpwstr/>
  </property>
</Properties>
</file>