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6.xml" ContentType="application/vnd.openxmlformats-officedocument.drawing+xml"/>
  <Override PartName="/xl/comments11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17.xml" ContentType="application/vnd.openxmlformats-officedocument.drawing+xml"/>
  <Override PartName="/xl/comments12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8.xml" ContentType="application/vnd.openxmlformats-officedocument.drawing+xml"/>
  <Override PartName="/xl/comments13.xml" ContentType="application/vnd.openxmlformats-officedocument.spreadsheetml.comments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19.xml" ContentType="application/vnd.openxmlformats-officedocument.drawing+xml"/>
  <Override PartName="/xl/comments14.xml" ContentType="application/vnd.openxmlformats-officedocument.spreadsheetml.comments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20.xml" ContentType="application/vnd.openxmlformats-officedocument.drawing+xml"/>
  <Override PartName="/xl/comments15.xml" ContentType="application/vnd.openxmlformats-officedocument.spreadsheetml.comments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drawings/drawing21.xml" ContentType="application/vnd.openxmlformats-officedocument.drawing+xml"/>
  <Override PartName="/xl/comments16.xml" ContentType="application/vnd.openxmlformats-officedocument.spreadsheetml.comments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22.xml" ContentType="application/vnd.openxmlformats-officedocument.drawing+xml"/>
  <Override PartName="/xl/comments17.xml" ContentType="application/vnd.openxmlformats-officedocument.spreadsheetml.comments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23.xml" ContentType="application/vnd.openxmlformats-officedocument.drawing+xml"/>
  <Override PartName="/xl/comments18.xml" ContentType="application/vnd.openxmlformats-officedocument.spreadsheetml.comments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drawings/drawing24.xml" ContentType="application/vnd.openxmlformats-officedocument.drawing+xml"/>
  <Override PartName="/xl/comments19.xml" ContentType="application/vnd.openxmlformats-officedocument.spreadsheetml.comments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drawings/drawing25.xml" ContentType="application/vnd.openxmlformats-officedocument.drawing+xml"/>
  <Override PartName="/xl/comments20.xml" ContentType="application/vnd.openxmlformats-officedocument.spreadsheetml.comments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drawings/drawing26.xml" ContentType="application/vnd.openxmlformats-officedocument.drawing+xml"/>
  <Override PartName="/xl/comments21.xml" ContentType="application/vnd.openxmlformats-officedocument.spreadsheetml.comments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drawings/drawing27.xml" ContentType="application/vnd.openxmlformats-officedocument.drawing+xml"/>
  <Override PartName="/xl/comments22.xml" ContentType="application/vnd.openxmlformats-officedocument.spreadsheetml.comments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drawings/drawing28.xml" ContentType="application/vnd.openxmlformats-officedocument.drawing+xml"/>
  <Override PartName="/xl/comments23.xml" ContentType="application/vnd.openxmlformats-officedocument.spreadsheetml.comments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drawings/drawing29.xml" ContentType="application/vnd.openxmlformats-officedocument.drawing+xml"/>
  <Override PartName="/xl/comments24.xml" ContentType="application/vnd.openxmlformats-officedocument.spreadsheetml.comments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drawings/drawing30.xml" ContentType="application/vnd.openxmlformats-officedocument.drawing+xml"/>
  <Override PartName="/xl/comments25.xml" ContentType="application/vnd.openxmlformats-officedocument.spreadsheetml.comments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drawings/drawing31.xml" ContentType="application/vnd.openxmlformats-officedocument.drawing+xml"/>
  <Override PartName="/xl/comments26.xml" ContentType="application/vnd.openxmlformats-officedocument.spreadsheetml.comments+xml"/>
  <Override PartName="/xl/charts/chart151.xml" ContentType="application/vnd.openxmlformats-officedocument.drawingml.chart+xml"/>
  <Override PartName="/xl/drawings/drawing32.xml" ContentType="application/vnd.openxmlformats-officedocument.drawing+xml"/>
  <Override PartName="/xl/comments27.xml" ContentType="application/vnd.openxmlformats-officedocument.spreadsheetml.comments+xml"/>
  <Override PartName="/xl/charts/chart152.xml" ContentType="application/vnd.openxmlformats-officedocument.drawingml.chart+xml"/>
  <Override PartName="/xl/drawings/drawing33.xml" ContentType="application/vnd.openxmlformats-officedocument.drawing+xml"/>
  <Override PartName="/xl/comments28.xml" ContentType="application/vnd.openxmlformats-officedocument.spreadsheetml.comments+xml"/>
  <Override PartName="/xl/charts/chart153.xml" ContentType="application/vnd.openxmlformats-officedocument.drawingml.chart+xml"/>
  <Override PartName="/xl/drawings/drawing34.xml" ContentType="application/vnd.openxmlformats-officedocument.drawing+xml"/>
  <Override PartName="/xl/comments29.xml" ContentType="application/vnd.openxmlformats-officedocument.spreadsheetml.comments+xml"/>
  <Override PartName="/xl/charts/chart154.xml" ContentType="application/vnd.openxmlformats-officedocument.drawingml.chart+xml"/>
  <Override PartName="/xl/drawings/drawing35.xml" ContentType="application/vnd.openxmlformats-officedocument.drawing+xml"/>
  <Override PartName="/xl/comments30.xml" ContentType="application/vnd.openxmlformats-officedocument.spreadsheetml.comments+xml"/>
  <Override PartName="/xl/charts/chart155.xml" ContentType="application/vnd.openxmlformats-officedocument.drawingml.chart+xml"/>
  <Override PartName="/xl/drawings/drawing36.xml" ContentType="application/vnd.openxmlformats-officedocument.drawing+xml"/>
  <Override PartName="/xl/comments31.xml" ContentType="application/vnd.openxmlformats-officedocument.spreadsheetml.comments+xml"/>
  <Override PartName="/xl/charts/chart156.xml" ContentType="application/vnd.openxmlformats-officedocument.drawingml.chart+xml"/>
  <Override PartName="/xl/drawings/drawing37.xml" ContentType="application/vnd.openxmlformats-officedocument.drawing+xml"/>
  <Override PartName="/xl/comments32.xml" ContentType="application/vnd.openxmlformats-officedocument.spreadsheetml.comments+xml"/>
  <Override PartName="/xl/drawings/drawing38.xml" ContentType="application/vnd.openxmlformats-officedocument.drawing+xml"/>
  <Override PartName="/xl/comments33.xml" ContentType="application/vnd.openxmlformats-officedocument.spreadsheetml.comments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drawings/drawing39.xml" ContentType="application/vnd.openxmlformats-officedocument.drawing+xml"/>
  <Override PartName="/xl/comments34.xml" ContentType="application/vnd.openxmlformats-officedocument.spreadsheetml.comments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drawings/drawing40.xml" ContentType="application/vnd.openxmlformats-officedocument.drawing+xml"/>
  <Override PartName="/xl/comments35.xml" ContentType="application/vnd.openxmlformats-officedocument.spreadsheetml.comments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drawings/drawing41.xml" ContentType="application/vnd.openxmlformats-officedocument.drawing+xml"/>
  <Override PartName="/xl/comments36.xml" ContentType="application/vnd.openxmlformats-officedocument.spreadsheetml.comments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drawings/drawing42.xml" ContentType="application/vnd.openxmlformats-officedocument.drawing+xml"/>
  <Override PartName="/xl/comments37.xml" ContentType="application/vnd.openxmlformats-officedocument.spreadsheetml.comments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drawings/drawing43.xml" ContentType="application/vnd.openxmlformats-officedocument.drawing+xml"/>
  <Override PartName="/xl/comments38.xml" ContentType="application/vnd.openxmlformats-officedocument.spreadsheetml.comments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chart189.xml" ContentType="application/vnd.openxmlformats-officedocument.drawingml.chart+xml"/>
  <Override PartName="/xl/charts/chart190.xml" ContentType="application/vnd.openxmlformats-officedocument.drawingml.chart+xml"/>
  <Override PartName="/xl/charts/chart191.xml" ContentType="application/vnd.openxmlformats-officedocument.drawingml.chart+xml"/>
  <Override PartName="/xl/charts/chart192.xml" ContentType="application/vnd.openxmlformats-officedocument.drawingml.chart+xml"/>
  <Override PartName="/xl/drawings/drawing44.xml" ContentType="application/vnd.openxmlformats-officedocument.drawing+xml"/>
  <Override PartName="/xl/comments39.xml" ContentType="application/vnd.openxmlformats-officedocument.spreadsheetml.comments+xml"/>
  <Override PartName="/xl/charts/chart193.xml" ContentType="application/vnd.openxmlformats-officedocument.drawingml.chart+xml"/>
  <Override PartName="/xl/charts/chart194.xml" ContentType="application/vnd.openxmlformats-officedocument.drawingml.chart+xml"/>
  <Override PartName="/xl/charts/chart195.xml" ContentType="application/vnd.openxmlformats-officedocument.drawingml.chart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charts/chart198.xml" ContentType="application/vnd.openxmlformats-officedocument.drawingml.chart+xml"/>
  <Override PartName="/xl/drawings/drawing45.xml" ContentType="application/vnd.openxmlformats-officedocument.drawing+xml"/>
  <Override PartName="/xl/comments40.xml" ContentType="application/vnd.openxmlformats-officedocument.spreadsheetml.comments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charts/chart201.xml" ContentType="application/vnd.openxmlformats-officedocument.drawingml.chart+xml"/>
  <Override PartName="/xl/charts/chart202.xml" ContentType="application/vnd.openxmlformats-officedocument.drawingml.chart+xml"/>
  <Override PartName="/xl/charts/chart203.xml" ContentType="application/vnd.openxmlformats-officedocument.drawingml.chart+xml"/>
  <Override PartName="/xl/charts/chart204.xml" ContentType="application/vnd.openxmlformats-officedocument.drawingml.chart+xml"/>
  <Override PartName="/xl/drawings/drawing46.xml" ContentType="application/vnd.openxmlformats-officedocument.drawing+xml"/>
  <Override PartName="/xl/comments41.xml" ContentType="application/vnd.openxmlformats-officedocument.spreadsheetml.comments+xml"/>
  <Override PartName="/xl/charts/chart205.xml" ContentType="application/vnd.openxmlformats-officedocument.drawingml.chart+xml"/>
  <Override PartName="/xl/charts/chart206.xml" ContentType="application/vnd.openxmlformats-officedocument.drawingml.chart+xml"/>
  <Override PartName="/xl/charts/chart207.xml" ContentType="application/vnd.openxmlformats-officedocument.drawingml.chart+xml"/>
  <Override PartName="/xl/charts/chart208.xml" ContentType="application/vnd.openxmlformats-officedocument.drawingml.chart+xml"/>
  <Override PartName="/xl/charts/chart209.xml" ContentType="application/vnd.openxmlformats-officedocument.drawingml.chart+xml"/>
  <Override PartName="/xl/charts/chart210.xml" ContentType="application/vnd.openxmlformats-officedocument.drawingml.chart+xml"/>
  <Override PartName="/xl/drawings/drawing47.xml" ContentType="application/vnd.openxmlformats-officedocument.drawing+xml"/>
  <Override PartName="/xl/comments42.xml" ContentType="application/vnd.openxmlformats-officedocument.spreadsheetml.comments+xml"/>
  <Override PartName="/xl/charts/chart211.xml" ContentType="application/vnd.openxmlformats-officedocument.drawingml.chart+xml"/>
  <Override PartName="/xl/charts/chart212.xml" ContentType="application/vnd.openxmlformats-officedocument.drawingml.chart+xml"/>
  <Override PartName="/xl/charts/chart213.xml" ContentType="application/vnd.openxmlformats-officedocument.drawingml.chart+xml"/>
  <Override PartName="/xl/charts/chart214.xml" ContentType="application/vnd.openxmlformats-officedocument.drawingml.chart+xml"/>
  <Override PartName="/xl/charts/chart215.xml" ContentType="application/vnd.openxmlformats-officedocument.drawingml.chart+xml"/>
  <Override PartName="/xl/charts/chart216.xml" ContentType="application/vnd.openxmlformats-officedocument.drawingml.chart+xml"/>
  <Override PartName="/xl/drawings/drawing48.xml" ContentType="application/vnd.openxmlformats-officedocument.drawing+xml"/>
  <Override PartName="/xl/comments43.xml" ContentType="application/vnd.openxmlformats-officedocument.spreadsheetml.comments+xml"/>
  <Override PartName="/xl/charts/chart217.xml" ContentType="application/vnd.openxmlformats-officedocument.drawingml.chart+xml"/>
  <Override PartName="/xl/charts/chart218.xml" ContentType="application/vnd.openxmlformats-officedocument.drawingml.chart+xml"/>
  <Override PartName="/xl/charts/chart219.xml" ContentType="application/vnd.openxmlformats-officedocument.drawingml.chart+xml"/>
  <Override PartName="/xl/charts/chart220.xml" ContentType="application/vnd.openxmlformats-officedocument.drawingml.chart+xml"/>
  <Override PartName="/xl/charts/chart221.xml" ContentType="application/vnd.openxmlformats-officedocument.drawingml.chart+xml"/>
  <Override PartName="/xl/charts/chart222.xml" ContentType="application/vnd.openxmlformats-officedocument.drawingml.chart+xml"/>
  <Override PartName="/xl/drawings/drawing49.xml" ContentType="application/vnd.openxmlformats-officedocument.drawing+xml"/>
  <Override PartName="/xl/comments44.xml" ContentType="application/vnd.openxmlformats-officedocument.spreadsheetml.comments+xml"/>
  <Override PartName="/xl/charts/chart223.xml" ContentType="application/vnd.openxmlformats-officedocument.drawingml.chart+xml"/>
  <Override PartName="/xl/charts/chart224.xml" ContentType="application/vnd.openxmlformats-officedocument.drawingml.chart+xml"/>
  <Override PartName="/xl/charts/chart225.xml" ContentType="application/vnd.openxmlformats-officedocument.drawingml.chart+xml"/>
  <Override PartName="/xl/charts/chart226.xml" ContentType="application/vnd.openxmlformats-officedocument.drawingml.chart+xml"/>
  <Override PartName="/xl/charts/chart227.xml" ContentType="application/vnd.openxmlformats-officedocument.drawingml.chart+xml"/>
  <Override PartName="/xl/charts/chart228.xml" ContentType="application/vnd.openxmlformats-officedocument.drawingml.chart+xml"/>
  <Override PartName="/xl/drawings/drawing50.xml" ContentType="application/vnd.openxmlformats-officedocument.drawing+xml"/>
  <Override PartName="/xl/comments45.xml" ContentType="application/vnd.openxmlformats-officedocument.spreadsheetml.comments+xml"/>
  <Override PartName="/xl/charts/chart229.xml" ContentType="application/vnd.openxmlformats-officedocument.drawingml.chart+xml"/>
  <Override PartName="/xl/charts/chart230.xml" ContentType="application/vnd.openxmlformats-officedocument.drawingml.chart+xml"/>
  <Override PartName="/xl/charts/chart231.xml" ContentType="application/vnd.openxmlformats-officedocument.drawingml.chart+xml"/>
  <Override PartName="/xl/charts/chart232.xml" ContentType="application/vnd.openxmlformats-officedocument.drawingml.chart+xml"/>
  <Override PartName="/xl/charts/chart233.xml" ContentType="application/vnd.openxmlformats-officedocument.drawingml.chart+xml"/>
  <Override PartName="/xl/charts/chart234.xml" ContentType="application/vnd.openxmlformats-officedocument.drawingml.chart+xml"/>
  <Override PartName="/xl/drawings/drawing51.xml" ContentType="application/vnd.openxmlformats-officedocument.drawing+xml"/>
  <Override PartName="/xl/comments46.xml" ContentType="application/vnd.openxmlformats-officedocument.spreadsheetml.comments+xml"/>
  <Override PartName="/xl/charts/chart235.xml" ContentType="application/vnd.openxmlformats-officedocument.drawingml.chart+xml"/>
  <Override PartName="/xl/charts/chart236.xml" ContentType="application/vnd.openxmlformats-officedocument.drawingml.chart+xml"/>
  <Override PartName="/xl/charts/chart237.xml" ContentType="application/vnd.openxmlformats-officedocument.drawingml.chart+xml"/>
  <Override PartName="/xl/charts/chart238.xml" ContentType="application/vnd.openxmlformats-officedocument.drawingml.chart+xml"/>
  <Override PartName="/xl/charts/chart239.xml" ContentType="application/vnd.openxmlformats-officedocument.drawingml.chart+xml"/>
  <Override PartName="/xl/charts/chart240.xml" ContentType="application/vnd.openxmlformats-officedocument.drawingml.chart+xml"/>
  <Override PartName="/xl/drawings/drawing52.xml" ContentType="application/vnd.openxmlformats-officedocument.drawing+xml"/>
  <Override PartName="/xl/comments47.xml" ContentType="application/vnd.openxmlformats-officedocument.spreadsheetml.comments+xml"/>
  <Override PartName="/xl/charts/chart241.xml" ContentType="application/vnd.openxmlformats-officedocument.drawingml.chart+xml"/>
  <Override PartName="/xl/charts/chart242.xml" ContentType="application/vnd.openxmlformats-officedocument.drawingml.chart+xml"/>
  <Override PartName="/xl/charts/chart243.xml" ContentType="application/vnd.openxmlformats-officedocument.drawingml.chart+xml"/>
  <Override PartName="/xl/charts/chart244.xml" ContentType="application/vnd.openxmlformats-officedocument.drawingml.chart+xml"/>
  <Override PartName="/xl/charts/chart245.xml" ContentType="application/vnd.openxmlformats-officedocument.drawingml.chart+xml"/>
  <Override PartName="/xl/charts/chart246.xml" ContentType="application/vnd.openxmlformats-officedocument.drawingml.chart+xml"/>
  <Override PartName="/xl/drawings/drawing53.xml" ContentType="application/vnd.openxmlformats-officedocument.drawing+xml"/>
  <Override PartName="/xl/comments48.xml" ContentType="application/vnd.openxmlformats-officedocument.spreadsheetml.comments+xml"/>
  <Override PartName="/xl/charts/chart247.xml" ContentType="application/vnd.openxmlformats-officedocument.drawingml.chart+xml"/>
  <Override PartName="/xl/charts/chart248.xml" ContentType="application/vnd.openxmlformats-officedocument.drawingml.chart+xml"/>
  <Override PartName="/xl/charts/chart249.xml" ContentType="application/vnd.openxmlformats-officedocument.drawingml.chart+xml"/>
  <Override PartName="/xl/charts/chart250.xml" ContentType="application/vnd.openxmlformats-officedocument.drawingml.chart+xml"/>
  <Override PartName="/xl/charts/chart251.xml" ContentType="application/vnd.openxmlformats-officedocument.drawingml.chart+xml"/>
  <Override PartName="/xl/charts/chart252.xml" ContentType="application/vnd.openxmlformats-officedocument.drawingml.chart+xml"/>
  <Override PartName="/xl/drawings/drawing54.xml" ContentType="application/vnd.openxmlformats-officedocument.drawing+xml"/>
  <Override PartName="/xl/comments49.xml" ContentType="application/vnd.openxmlformats-officedocument.spreadsheetml.comments+xml"/>
  <Override PartName="/xl/charts/chart253.xml" ContentType="application/vnd.openxmlformats-officedocument.drawingml.chart+xml"/>
  <Override PartName="/xl/charts/chart254.xml" ContentType="application/vnd.openxmlformats-officedocument.drawingml.chart+xml"/>
  <Override PartName="/xl/charts/chart255.xml" ContentType="application/vnd.openxmlformats-officedocument.drawingml.chart+xml"/>
  <Override PartName="/xl/charts/chart256.xml" ContentType="application/vnd.openxmlformats-officedocument.drawingml.chart+xml"/>
  <Override PartName="/xl/charts/chart257.xml" ContentType="application/vnd.openxmlformats-officedocument.drawingml.chart+xml"/>
  <Override PartName="/xl/charts/chart258.xml" ContentType="application/vnd.openxmlformats-officedocument.drawingml.chart+xml"/>
  <Override PartName="/xl/drawings/drawing55.xml" ContentType="application/vnd.openxmlformats-officedocument.drawing+xml"/>
  <Override PartName="/xl/comments50.xml" ContentType="application/vnd.openxmlformats-officedocument.spreadsheetml.comments+xml"/>
  <Override PartName="/xl/charts/chart259.xml" ContentType="application/vnd.openxmlformats-officedocument.drawingml.chart+xml"/>
  <Override PartName="/xl/charts/chart260.xml" ContentType="application/vnd.openxmlformats-officedocument.drawingml.chart+xml"/>
  <Override PartName="/xl/charts/chart261.xml" ContentType="application/vnd.openxmlformats-officedocument.drawingml.chart+xml"/>
  <Override PartName="/xl/charts/chart262.xml" ContentType="application/vnd.openxmlformats-officedocument.drawingml.chart+xml"/>
  <Override PartName="/xl/charts/chart263.xml" ContentType="application/vnd.openxmlformats-officedocument.drawingml.chart+xml"/>
  <Override PartName="/xl/charts/chart264.xml" ContentType="application/vnd.openxmlformats-officedocument.drawingml.chart+xml"/>
  <Override PartName="/xl/drawings/drawing56.xml" ContentType="application/vnd.openxmlformats-officedocument.drawing+xml"/>
  <Override PartName="/xl/comments51.xml" ContentType="application/vnd.openxmlformats-officedocument.spreadsheetml.comments+xml"/>
  <Override PartName="/xl/charts/chart265.xml" ContentType="application/vnd.openxmlformats-officedocument.drawingml.chart+xml"/>
  <Override PartName="/xl/charts/chart266.xml" ContentType="application/vnd.openxmlformats-officedocument.drawingml.chart+xml"/>
  <Override PartName="/xl/charts/chart267.xml" ContentType="application/vnd.openxmlformats-officedocument.drawingml.chart+xml"/>
  <Override PartName="/xl/charts/chart268.xml" ContentType="application/vnd.openxmlformats-officedocument.drawingml.chart+xml"/>
  <Override PartName="/xl/charts/chart269.xml" ContentType="application/vnd.openxmlformats-officedocument.drawingml.chart+xml"/>
  <Override PartName="/xl/charts/chart270.xml" ContentType="application/vnd.openxmlformats-officedocument.drawingml.chart+xml"/>
  <Override PartName="/xl/drawings/drawing57.xml" ContentType="application/vnd.openxmlformats-officedocument.drawing+xml"/>
  <Override PartName="/xl/comments52.xml" ContentType="application/vnd.openxmlformats-officedocument.spreadsheetml.comments+xml"/>
  <Override PartName="/xl/charts/chart271.xml" ContentType="application/vnd.openxmlformats-officedocument.drawingml.chart+xml"/>
  <Override PartName="/xl/charts/chart272.xml" ContentType="application/vnd.openxmlformats-officedocument.drawingml.chart+xml"/>
  <Override PartName="/xl/charts/chart273.xml" ContentType="application/vnd.openxmlformats-officedocument.drawingml.chart+xml"/>
  <Override PartName="/xl/charts/chart274.xml" ContentType="application/vnd.openxmlformats-officedocument.drawingml.chart+xml"/>
  <Override PartName="/xl/charts/chart275.xml" ContentType="application/vnd.openxmlformats-officedocument.drawingml.chart+xml"/>
  <Override PartName="/xl/charts/chart276.xml" ContentType="application/vnd.openxmlformats-officedocument.drawingml.chart+xml"/>
  <Override PartName="/xl/drawings/drawing58.xml" ContentType="application/vnd.openxmlformats-officedocument.drawing+xml"/>
  <Override PartName="/xl/comments53.xml" ContentType="application/vnd.openxmlformats-officedocument.spreadsheetml.comments+xml"/>
  <Override PartName="/xl/charts/chart277.xml" ContentType="application/vnd.openxmlformats-officedocument.drawingml.chart+xml"/>
  <Override PartName="/xl/charts/chart278.xml" ContentType="application/vnd.openxmlformats-officedocument.drawingml.chart+xml"/>
  <Override PartName="/xl/charts/chart279.xml" ContentType="application/vnd.openxmlformats-officedocument.drawingml.chart+xml"/>
  <Override PartName="/xl/charts/chart280.xml" ContentType="application/vnd.openxmlformats-officedocument.drawingml.chart+xml"/>
  <Override PartName="/xl/charts/chart281.xml" ContentType="application/vnd.openxmlformats-officedocument.drawingml.chart+xml"/>
  <Override PartName="/xl/charts/chart282.xml" ContentType="application/vnd.openxmlformats-officedocument.drawingml.chart+xml"/>
  <Override PartName="/xl/drawings/drawing59.xml" ContentType="application/vnd.openxmlformats-officedocument.drawing+xml"/>
  <Override PartName="/xl/comments54.xml" ContentType="application/vnd.openxmlformats-officedocument.spreadsheetml.comments+xml"/>
  <Override PartName="/xl/charts/chart283.xml" ContentType="application/vnd.openxmlformats-officedocument.drawingml.chart+xml"/>
  <Override PartName="/xl/charts/chart284.xml" ContentType="application/vnd.openxmlformats-officedocument.drawingml.chart+xml"/>
  <Override PartName="/xl/charts/chart285.xml" ContentType="application/vnd.openxmlformats-officedocument.drawingml.chart+xml"/>
  <Override PartName="/xl/charts/chart286.xml" ContentType="application/vnd.openxmlformats-officedocument.drawingml.chart+xml"/>
  <Override PartName="/xl/charts/chart287.xml" ContentType="application/vnd.openxmlformats-officedocument.drawingml.chart+xml"/>
  <Override PartName="/xl/charts/chart288.xml" ContentType="application/vnd.openxmlformats-officedocument.drawingml.chart+xml"/>
  <Override PartName="/xl/drawings/drawing60.xml" ContentType="application/vnd.openxmlformats-officedocument.drawing+xml"/>
  <Override PartName="/xl/comments55.xml" ContentType="application/vnd.openxmlformats-officedocument.spreadsheetml.comments+xml"/>
  <Override PartName="/xl/charts/chart289.xml" ContentType="application/vnd.openxmlformats-officedocument.drawingml.chart+xml"/>
  <Override PartName="/xl/charts/chart290.xml" ContentType="application/vnd.openxmlformats-officedocument.drawingml.chart+xml"/>
  <Override PartName="/xl/charts/chart291.xml" ContentType="application/vnd.openxmlformats-officedocument.drawingml.chart+xml"/>
  <Override PartName="/xl/charts/chart292.xml" ContentType="application/vnd.openxmlformats-officedocument.drawingml.chart+xml"/>
  <Override PartName="/xl/charts/chart293.xml" ContentType="application/vnd.openxmlformats-officedocument.drawingml.chart+xml"/>
  <Override PartName="/xl/charts/chart294.xml" ContentType="application/vnd.openxmlformats-officedocument.drawingml.chart+xml"/>
  <Override PartName="/xl/drawings/drawing61.xml" ContentType="application/vnd.openxmlformats-officedocument.drawing+xml"/>
  <Override PartName="/xl/comments56.xml" ContentType="application/vnd.openxmlformats-officedocument.spreadsheetml.comments+xml"/>
  <Override PartName="/xl/charts/chart295.xml" ContentType="application/vnd.openxmlformats-officedocument.drawingml.chart+xml"/>
  <Override PartName="/xl/charts/chart296.xml" ContentType="application/vnd.openxmlformats-officedocument.drawingml.chart+xml"/>
  <Override PartName="/xl/charts/chart297.xml" ContentType="application/vnd.openxmlformats-officedocument.drawingml.chart+xml"/>
  <Override PartName="/xl/charts/chart298.xml" ContentType="application/vnd.openxmlformats-officedocument.drawingml.chart+xml"/>
  <Override PartName="/xl/charts/chart299.xml" ContentType="application/vnd.openxmlformats-officedocument.drawingml.chart+xml"/>
  <Override PartName="/xl/charts/chart300.xml" ContentType="application/vnd.openxmlformats-officedocument.drawingml.chart+xml"/>
  <Override PartName="/xl/drawings/drawing62.xml" ContentType="application/vnd.openxmlformats-officedocument.drawing+xml"/>
  <Override PartName="/xl/comments57.xml" ContentType="application/vnd.openxmlformats-officedocument.spreadsheetml.comments+xml"/>
  <Override PartName="/xl/charts/chart301.xml" ContentType="application/vnd.openxmlformats-officedocument.drawingml.chart+xml"/>
  <Override PartName="/xl/drawings/drawing63.xml" ContentType="application/vnd.openxmlformats-officedocument.drawing+xml"/>
  <Override PartName="/xl/comments58.xml" ContentType="application/vnd.openxmlformats-officedocument.spreadsheetml.comments+xml"/>
  <Override PartName="/xl/charts/chart302.xml" ContentType="application/vnd.openxmlformats-officedocument.drawingml.chart+xml"/>
  <Override PartName="/xl/drawings/drawing64.xml" ContentType="application/vnd.openxmlformats-officedocument.drawing+xml"/>
  <Override PartName="/xl/comments59.xml" ContentType="application/vnd.openxmlformats-officedocument.spreadsheetml.comments+xml"/>
  <Override PartName="/xl/charts/chart303.xml" ContentType="application/vnd.openxmlformats-officedocument.drawingml.chart+xml"/>
  <Override PartName="/xl/drawings/drawing65.xml" ContentType="application/vnd.openxmlformats-officedocument.drawing+xml"/>
  <Override PartName="/xl/comments60.xml" ContentType="application/vnd.openxmlformats-officedocument.spreadsheetml.comments+xml"/>
  <Override PartName="/xl/charts/chart304.xml" ContentType="application/vnd.openxmlformats-officedocument.drawingml.chart+xml"/>
  <Override PartName="/xl/drawings/drawing66.xml" ContentType="application/vnd.openxmlformats-officedocument.drawing+xml"/>
  <Override PartName="/xl/comments61.xml" ContentType="application/vnd.openxmlformats-officedocument.spreadsheetml.comments+xml"/>
  <Override PartName="/xl/charts/chart305.xml" ContentType="application/vnd.openxmlformats-officedocument.drawingml.chart+xml"/>
  <Override PartName="/xl/drawings/drawing67.xml" ContentType="application/vnd.openxmlformats-officedocument.drawing+xml"/>
  <Override PartName="/xl/comments62.xml" ContentType="application/vnd.openxmlformats-officedocument.spreadsheetml.comments+xml"/>
  <Override PartName="/xl/charts/chart306.xml" ContentType="application/vnd.openxmlformats-officedocument.drawingml.chart+xml"/>
  <Override PartName="/xl/drawings/drawing68.xml" ContentType="application/vnd.openxmlformats-officedocument.drawing+xml"/>
  <Override PartName="/xl/comments63.xml" ContentType="application/vnd.openxmlformats-officedocument.spreadsheetml.comments+xml"/>
  <Override PartName="/xl/drawings/drawing69.xml" ContentType="application/vnd.openxmlformats-officedocument.drawing+xml"/>
  <Override PartName="/xl/comments64.xml" ContentType="application/vnd.openxmlformats-officedocument.spreadsheetml.comments+xml"/>
  <Override PartName="/xl/charts/chart307.xml" ContentType="application/vnd.openxmlformats-officedocument.drawingml.chart+xml"/>
  <Override PartName="/xl/charts/chart308.xml" ContentType="application/vnd.openxmlformats-officedocument.drawingml.chart+xml"/>
  <Override PartName="/xl/charts/chart309.xml" ContentType="application/vnd.openxmlformats-officedocument.drawingml.chart+xml"/>
  <Override PartName="/xl/charts/chart310.xml" ContentType="application/vnd.openxmlformats-officedocument.drawingml.chart+xml"/>
  <Override PartName="/xl/charts/chart311.xml" ContentType="application/vnd.openxmlformats-officedocument.drawingml.chart+xml"/>
  <Override PartName="/xl/charts/chart312.xml" ContentType="application/vnd.openxmlformats-officedocument.drawingml.chart+xml"/>
  <Override PartName="/xl/drawings/drawing70.xml" ContentType="application/vnd.openxmlformats-officedocument.drawing+xml"/>
  <Override PartName="/xl/comments65.xml" ContentType="application/vnd.openxmlformats-officedocument.spreadsheetml.comments+xml"/>
  <Override PartName="/xl/charts/chart313.xml" ContentType="application/vnd.openxmlformats-officedocument.drawingml.chart+xml"/>
  <Override PartName="/xl/charts/chart314.xml" ContentType="application/vnd.openxmlformats-officedocument.drawingml.chart+xml"/>
  <Override PartName="/xl/charts/chart315.xml" ContentType="application/vnd.openxmlformats-officedocument.drawingml.chart+xml"/>
  <Override PartName="/xl/charts/chart316.xml" ContentType="application/vnd.openxmlformats-officedocument.drawingml.chart+xml"/>
  <Override PartName="/xl/charts/chart317.xml" ContentType="application/vnd.openxmlformats-officedocument.drawingml.chart+xml"/>
  <Override PartName="/xl/charts/chart318.xml" ContentType="application/vnd.openxmlformats-officedocument.drawingml.chart+xml"/>
  <Override PartName="/xl/drawings/drawing71.xml" ContentType="application/vnd.openxmlformats-officedocument.drawing+xml"/>
  <Override PartName="/xl/comments66.xml" ContentType="application/vnd.openxmlformats-officedocument.spreadsheetml.comments+xml"/>
  <Override PartName="/xl/charts/chart319.xml" ContentType="application/vnd.openxmlformats-officedocument.drawingml.chart+xml"/>
  <Override PartName="/xl/charts/chart320.xml" ContentType="application/vnd.openxmlformats-officedocument.drawingml.chart+xml"/>
  <Override PartName="/xl/charts/chart321.xml" ContentType="application/vnd.openxmlformats-officedocument.drawingml.chart+xml"/>
  <Override PartName="/xl/charts/chart322.xml" ContentType="application/vnd.openxmlformats-officedocument.drawingml.chart+xml"/>
  <Override PartName="/xl/charts/chart323.xml" ContentType="application/vnd.openxmlformats-officedocument.drawingml.chart+xml"/>
  <Override PartName="/xl/charts/chart324.xml" ContentType="application/vnd.openxmlformats-officedocument.drawingml.chart+xml"/>
  <Override PartName="/xl/drawings/drawing72.xml" ContentType="application/vnd.openxmlformats-officedocument.drawing+xml"/>
  <Override PartName="/xl/comments67.xml" ContentType="application/vnd.openxmlformats-officedocument.spreadsheetml.comments+xml"/>
  <Override PartName="/xl/charts/chart325.xml" ContentType="application/vnd.openxmlformats-officedocument.drawingml.chart+xml"/>
  <Override PartName="/xl/charts/chart326.xml" ContentType="application/vnd.openxmlformats-officedocument.drawingml.chart+xml"/>
  <Override PartName="/xl/charts/chart327.xml" ContentType="application/vnd.openxmlformats-officedocument.drawingml.chart+xml"/>
  <Override PartName="/xl/charts/chart328.xml" ContentType="application/vnd.openxmlformats-officedocument.drawingml.chart+xml"/>
  <Override PartName="/xl/charts/chart329.xml" ContentType="application/vnd.openxmlformats-officedocument.drawingml.chart+xml"/>
  <Override PartName="/xl/charts/chart330.xml" ContentType="application/vnd.openxmlformats-officedocument.drawingml.chart+xml"/>
  <Override PartName="/xl/drawings/drawing73.xml" ContentType="application/vnd.openxmlformats-officedocument.drawing+xml"/>
  <Override PartName="/xl/comments68.xml" ContentType="application/vnd.openxmlformats-officedocument.spreadsheetml.comments+xml"/>
  <Override PartName="/xl/charts/chart331.xml" ContentType="application/vnd.openxmlformats-officedocument.drawingml.chart+xml"/>
  <Override PartName="/xl/charts/chart332.xml" ContentType="application/vnd.openxmlformats-officedocument.drawingml.chart+xml"/>
  <Override PartName="/xl/charts/chart333.xml" ContentType="application/vnd.openxmlformats-officedocument.drawingml.chart+xml"/>
  <Override PartName="/xl/charts/chart334.xml" ContentType="application/vnd.openxmlformats-officedocument.drawingml.chart+xml"/>
  <Override PartName="/xl/charts/chart335.xml" ContentType="application/vnd.openxmlformats-officedocument.drawingml.chart+xml"/>
  <Override PartName="/xl/charts/chart336.xml" ContentType="application/vnd.openxmlformats-officedocument.drawingml.chart+xml"/>
  <Override PartName="/xl/drawings/drawing74.xml" ContentType="application/vnd.openxmlformats-officedocument.drawing+xml"/>
  <Override PartName="/xl/comments69.xml" ContentType="application/vnd.openxmlformats-officedocument.spreadsheetml.comments+xml"/>
  <Override PartName="/xl/charts/chart337.xml" ContentType="application/vnd.openxmlformats-officedocument.drawingml.chart+xml"/>
  <Override PartName="/xl/charts/chart338.xml" ContentType="application/vnd.openxmlformats-officedocument.drawingml.chart+xml"/>
  <Override PartName="/xl/charts/chart339.xml" ContentType="application/vnd.openxmlformats-officedocument.drawingml.chart+xml"/>
  <Override PartName="/xl/charts/chart340.xml" ContentType="application/vnd.openxmlformats-officedocument.drawingml.chart+xml"/>
  <Override PartName="/xl/charts/chart341.xml" ContentType="application/vnd.openxmlformats-officedocument.drawingml.chart+xml"/>
  <Override PartName="/xl/charts/chart342.xml" ContentType="application/vnd.openxmlformats-officedocument.drawingml.chart+xml"/>
  <Override PartName="/xl/drawings/drawing75.xml" ContentType="application/vnd.openxmlformats-officedocument.drawing+xml"/>
  <Override PartName="/xl/comments70.xml" ContentType="application/vnd.openxmlformats-officedocument.spreadsheetml.comments+xml"/>
  <Override PartName="/xl/charts/chart343.xml" ContentType="application/vnd.openxmlformats-officedocument.drawingml.chart+xml"/>
  <Override PartName="/xl/charts/chart344.xml" ContentType="application/vnd.openxmlformats-officedocument.drawingml.chart+xml"/>
  <Override PartName="/xl/charts/chart345.xml" ContentType="application/vnd.openxmlformats-officedocument.drawingml.chart+xml"/>
  <Override PartName="/xl/charts/chart346.xml" ContentType="application/vnd.openxmlformats-officedocument.drawingml.chart+xml"/>
  <Override PartName="/xl/charts/chart347.xml" ContentType="application/vnd.openxmlformats-officedocument.drawingml.chart+xml"/>
  <Override PartName="/xl/charts/chart348.xml" ContentType="application/vnd.openxmlformats-officedocument.drawingml.chart+xml"/>
  <Override PartName="/xl/drawings/drawing76.xml" ContentType="application/vnd.openxmlformats-officedocument.drawing+xml"/>
  <Override PartName="/xl/comments71.xml" ContentType="application/vnd.openxmlformats-officedocument.spreadsheetml.comments+xml"/>
  <Override PartName="/xl/charts/chart349.xml" ContentType="application/vnd.openxmlformats-officedocument.drawingml.chart+xml"/>
  <Override PartName="/xl/charts/chart350.xml" ContentType="application/vnd.openxmlformats-officedocument.drawingml.chart+xml"/>
  <Override PartName="/xl/charts/chart351.xml" ContentType="application/vnd.openxmlformats-officedocument.drawingml.chart+xml"/>
  <Override PartName="/xl/charts/chart352.xml" ContentType="application/vnd.openxmlformats-officedocument.drawingml.chart+xml"/>
  <Override PartName="/xl/charts/chart353.xml" ContentType="application/vnd.openxmlformats-officedocument.drawingml.chart+xml"/>
  <Override PartName="/xl/charts/chart354.xml" ContentType="application/vnd.openxmlformats-officedocument.drawingml.chart+xml"/>
  <Override PartName="/xl/drawings/drawing77.xml" ContentType="application/vnd.openxmlformats-officedocument.drawing+xml"/>
  <Override PartName="/xl/comments72.xml" ContentType="application/vnd.openxmlformats-officedocument.spreadsheetml.comments+xml"/>
  <Override PartName="/xl/charts/chart355.xml" ContentType="application/vnd.openxmlformats-officedocument.drawingml.chart+xml"/>
  <Override PartName="/xl/charts/chart356.xml" ContentType="application/vnd.openxmlformats-officedocument.drawingml.chart+xml"/>
  <Override PartName="/xl/charts/chart357.xml" ContentType="application/vnd.openxmlformats-officedocument.drawingml.chart+xml"/>
  <Override PartName="/xl/charts/chart358.xml" ContentType="application/vnd.openxmlformats-officedocument.drawingml.chart+xml"/>
  <Override PartName="/xl/charts/chart359.xml" ContentType="application/vnd.openxmlformats-officedocument.drawingml.chart+xml"/>
  <Override PartName="/xl/charts/chart360.xml" ContentType="application/vnd.openxmlformats-officedocument.drawingml.chart+xml"/>
  <Override PartName="/xl/drawings/drawing78.xml" ContentType="application/vnd.openxmlformats-officedocument.drawing+xml"/>
  <Override PartName="/xl/comments73.xml" ContentType="application/vnd.openxmlformats-officedocument.spreadsheetml.comments+xml"/>
  <Override PartName="/xl/charts/chart361.xml" ContentType="application/vnd.openxmlformats-officedocument.drawingml.chart+xml"/>
  <Override PartName="/xl/charts/chart362.xml" ContentType="application/vnd.openxmlformats-officedocument.drawingml.chart+xml"/>
  <Override PartName="/xl/charts/chart363.xml" ContentType="application/vnd.openxmlformats-officedocument.drawingml.chart+xml"/>
  <Override PartName="/xl/charts/chart364.xml" ContentType="application/vnd.openxmlformats-officedocument.drawingml.chart+xml"/>
  <Override PartName="/xl/charts/chart365.xml" ContentType="application/vnd.openxmlformats-officedocument.drawingml.chart+xml"/>
  <Override PartName="/xl/charts/chart366.xml" ContentType="application/vnd.openxmlformats-officedocument.drawingml.chart+xml"/>
  <Override PartName="/xl/drawings/drawing79.xml" ContentType="application/vnd.openxmlformats-officedocument.drawing+xml"/>
  <Override PartName="/xl/comments74.xml" ContentType="application/vnd.openxmlformats-officedocument.spreadsheetml.comments+xml"/>
  <Override PartName="/xl/charts/chart367.xml" ContentType="application/vnd.openxmlformats-officedocument.drawingml.chart+xml"/>
  <Override PartName="/xl/charts/chart368.xml" ContentType="application/vnd.openxmlformats-officedocument.drawingml.chart+xml"/>
  <Override PartName="/xl/charts/chart369.xml" ContentType="application/vnd.openxmlformats-officedocument.drawingml.chart+xml"/>
  <Override PartName="/xl/charts/chart370.xml" ContentType="application/vnd.openxmlformats-officedocument.drawingml.chart+xml"/>
  <Override PartName="/xl/charts/chart371.xml" ContentType="application/vnd.openxmlformats-officedocument.drawingml.chart+xml"/>
  <Override PartName="/xl/charts/chart372.xml" ContentType="application/vnd.openxmlformats-officedocument.drawingml.chart+xml"/>
  <Override PartName="/xl/drawings/drawing80.xml" ContentType="application/vnd.openxmlformats-officedocument.drawing+xml"/>
  <Override PartName="/xl/comments75.xml" ContentType="application/vnd.openxmlformats-officedocument.spreadsheetml.comments+xml"/>
  <Override PartName="/xl/charts/chart373.xml" ContentType="application/vnd.openxmlformats-officedocument.drawingml.chart+xml"/>
  <Override PartName="/xl/charts/chart374.xml" ContentType="application/vnd.openxmlformats-officedocument.drawingml.chart+xml"/>
  <Override PartName="/xl/charts/chart375.xml" ContentType="application/vnd.openxmlformats-officedocument.drawingml.chart+xml"/>
  <Override PartName="/xl/charts/chart376.xml" ContentType="application/vnd.openxmlformats-officedocument.drawingml.chart+xml"/>
  <Override PartName="/xl/charts/chart377.xml" ContentType="application/vnd.openxmlformats-officedocument.drawingml.chart+xml"/>
  <Override PartName="/xl/charts/chart378.xml" ContentType="application/vnd.openxmlformats-officedocument.drawingml.chart+xml"/>
  <Override PartName="/xl/drawings/drawing81.xml" ContentType="application/vnd.openxmlformats-officedocument.drawing+xml"/>
  <Override PartName="/xl/comments76.xml" ContentType="application/vnd.openxmlformats-officedocument.spreadsheetml.comments+xml"/>
  <Override PartName="/xl/charts/chart379.xml" ContentType="application/vnd.openxmlformats-officedocument.drawingml.chart+xml"/>
  <Override PartName="/xl/charts/chart380.xml" ContentType="application/vnd.openxmlformats-officedocument.drawingml.chart+xml"/>
  <Override PartName="/xl/charts/chart381.xml" ContentType="application/vnd.openxmlformats-officedocument.drawingml.chart+xml"/>
  <Override PartName="/xl/charts/chart382.xml" ContentType="application/vnd.openxmlformats-officedocument.drawingml.chart+xml"/>
  <Override PartName="/xl/charts/chart383.xml" ContentType="application/vnd.openxmlformats-officedocument.drawingml.chart+xml"/>
  <Override PartName="/xl/charts/chart384.xml" ContentType="application/vnd.openxmlformats-officedocument.drawingml.chart+xml"/>
  <Override PartName="/xl/drawings/drawing82.xml" ContentType="application/vnd.openxmlformats-officedocument.drawing+xml"/>
  <Override PartName="/xl/comments77.xml" ContentType="application/vnd.openxmlformats-officedocument.spreadsheetml.comments+xml"/>
  <Override PartName="/xl/charts/chart385.xml" ContentType="application/vnd.openxmlformats-officedocument.drawingml.chart+xml"/>
  <Override PartName="/xl/charts/chart386.xml" ContentType="application/vnd.openxmlformats-officedocument.drawingml.chart+xml"/>
  <Override PartName="/xl/charts/chart387.xml" ContentType="application/vnd.openxmlformats-officedocument.drawingml.chart+xml"/>
  <Override PartName="/xl/charts/chart388.xml" ContentType="application/vnd.openxmlformats-officedocument.drawingml.chart+xml"/>
  <Override PartName="/xl/charts/chart389.xml" ContentType="application/vnd.openxmlformats-officedocument.drawingml.chart+xml"/>
  <Override PartName="/xl/charts/chart390.xml" ContentType="application/vnd.openxmlformats-officedocument.drawingml.chart+xml"/>
  <Override PartName="/xl/drawings/drawing83.xml" ContentType="application/vnd.openxmlformats-officedocument.drawing+xml"/>
  <Override PartName="/xl/comments78.xml" ContentType="application/vnd.openxmlformats-officedocument.spreadsheetml.comments+xml"/>
  <Override PartName="/xl/charts/chart391.xml" ContentType="application/vnd.openxmlformats-officedocument.drawingml.chart+xml"/>
  <Override PartName="/xl/charts/chart392.xml" ContentType="application/vnd.openxmlformats-officedocument.drawingml.chart+xml"/>
  <Override PartName="/xl/charts/chart393.xml" ContentType="application/vnd.openxmlformats-officedocument.drawingml.chart+xml"/>
  <Override PartName="/xl/charts/chart394.xml" ContentType="application/vnd.openxmlformats-officedocument.drawingml.chart+xml"/>
  <Override PartName="/xl/charts/chart395.xml" ContentType="application/vnd.openxmlformats-officedocument.drawingml.chart+xml"/>
  <Override PartName="/xl/charts/chart396.xml" ContentType="application/vnd.openxmlformats-officedocument.drawingml.chart+xml"/>
  <Override PartName="/xl/drawings/drawing84.xml" ContentType="application/vnd.openxmlformats-officedocument.drawing+xml"/>
  <Override PartName="/xl/comments79.xml" ContentType="application/vnd.openxmlformats-officedocument.spreadsheetml.comments+xml"/>
  <Override PartName="/xl/charts/chart397.xml" ContentType="application/vnd.openxmlformats-officedocument.drawingml.chart+xml"/>
  <Override PartName="/xl/charts/chart398.xml" ContentType="application/vnd.openxmlformats-officedocument.drawingml.chart+xml"/>
  <Override PartName="/xl/charts/chart399.xml" ContentType="application/vnd.openxmlformats-officedocument.drawingml.chart+xml"/>
  <Override PartName="/xl/charts/chart400.xml" ContentType="application/vnd.openxmlformats-officedocument.drawingml.chart+xml"/>
  <Override PartName="/xl/charts/chart401.xml" ContentType="application/vnd.openxmlformats-officedocument.drawingml.chart+xml"/>
  <Override PartName="/xl/charts/chart402.xml" ContentType="application/vnd.openxmlformats-officedocument.drawingml.chart+xml"/>
  <Override PartName="/xl/drawings/drawing85.xml" ContentType="application/vnd.openxmlformats-officedocument.drawing+xml"/>
  <Override PartName="/xl/comments80.xml" ContentType="application/vnd.openxmlformats-officedocument.spreadsheetml.comments+xml"/>
  <Override PartName="/xl/charts/chart403.xml" ContentType="application/vnd.openxmlformats-officedocument.drawingml.chart+xml"/>
  <Override PartName="/xl/charts/chart404.xml" ContentType="application/vnd.openxmlformats-officedocument.drawingml.chart+xml"/>
  <Override PartName="/xl/charts/chart405.xml" ContentType="application/vnd.openxmlformats-officedocument.drawingml.chart+xml"/>
  <Override PartName="/xl/charts/chart406.xml" ContentType="application/vnd.openxmlformats-officedocument.drawingml.chart+xml"/>
  <Override PartName="/xl/charts/chart407.xml" ContentType="application/vnd.openxmlformats-officedocument.drawingml.chart+xml"/>
  <Override PartName="/xl/charts/chart408.xml" ContentType="application/vnd.openxmlformats-officedocument.drawingml.chart+xml"/>
  <Override PartName="/xl/drawings/drawing86.xml" ContentType="application/vnd.openxmlformats-officedocument.drawing+xml"/>
  <Override PartName="/xl/comments81.xml" ContentType="application/vnd.openxmlformats-officedocument.spreadsheetml.comments+xml"/>
  <Override PartName="/xl/charts/chart409.xml" ContentType="application/vnd.openxmlformats-officedocument.drawingml.chart+xml"/>
  <Override PartName="/xl/charts/chart410.xml" ContentType="application/vnd.openxmlformats-officedocument.drawingml.chart+xml"/>
  <Override PartName="/xl/charts/chart411.xml" ContentType="application/vnd.openxmlformats-officedocument.drawingml.chart+xml"/>
  <Override PartName="/xl/charts/chart412.xml" ContentType="application/vnd.openxmlformats-officedocument.drawingml.chart+xml"/>
  <Override PartName="/xl/charts/chart413.xml" ContentType="application/vnd.openxmlformats-officedocument.drawingml.chart+xml"/>
  <Override PartName="/xl/charts/chart414.xml" ContentType="application/vnd.openxmlformats-officedocument.drawingml.chart+xml"/>
  <Override PartName="/xl/drawings/drawing87.xml" ContentType="application/vnd.openxmlformats-officedocument.drawing+xml"/>
  <Override PartName="/xl/comments82.xml" ContentType="application/vnd.openxmlformats-officedocument.spreadsheetml.comments+xml"/>
  <Override PartName="/xl/charts/chart415.xml" ContentType="application/vnd.openxmlformats-officedocument.drawingml.chart+xml"/>
  <Override PartName="/xl/charts/chart416.xml" ContentType="application/vnd.openxmlformats-officedocument.drawingml.chart+xml"/>
  <Override PartName="/xl/charts/chart417.xml" ContentType="application/vnd.openxmlformats-officedocument.drawingml.chart+xml"/>
  <Override PartName="/xl/charts/chart418.xml" ContentType="application/vnd.openxmlformats-officedocument.drawingml.chart+xml"/>
  <Override PartName="/xl/charts/chart419.xml" ContentType="application/vnd.openxmlformats-officedocument.drawingml.chart+xml"/>
  <Override PartName="/xl/charts/chart420.xml" ContentType="application/vnd.openxmlformats-officedocument.drawingml.chart+xml"/>
  <Override PartName="/xl/drawings/drawing88.xml" ContentType="application/vnd.openxmlformats-officedocument.drawing+xml"/>
  <Override PartName="/xl/comments83.xml" ContentType="application/vnd.openxmlformats-officedocument.spreadsheetml.comments+xml"/>
  <Override PartName="/xl/charts/chart421.xml" ContentType="application/vnd.openxmlformats-officedocument.drawingml.chart+xml"/>
  <Override PartName="/xl/charts/chart422.xml" ContentType="application/vnd.openxmlformats-officedocument.drawingml.chart+xml"/>
  <Override PartName="/xl/charts/chart423.xml" ContentType="application/vnd.openxmlformats-officedocument.drawingml.chart+xml"/>
  <Override PartName="/xl/charts/chart424.xml" ContentType="application/vnd.openxmlformats-officedocument.drawingml.chart+xml"/>
  <Override PartName="/xl/charts/chart425.xml" ContentType="application/vnd.openxmlformats-officedocument.drawingml.chart+xml"/>
  <Override PartName="/xl/charts/chart426.xml" ContentType="application/vnd.openxmlformats-officedocument.drawingml.chart+xml"/>
  <Override PartName="/xl/drawings/drawing89.xml" ContentType="application/vnd.openxmlformats-officedocument.drawing+xml"/>
  <Override PartName="/xl/comments84.xml" ContentType="application/vnd.openxmlformats-officedocument.spreadsheetml.comments+xml"/>
  <Override PartName="/xl/charts/chart427.xml" ContentType="application/vnd.openxmlformats-officedocument.drawingml.chart+xml"/>
  <Override PartName="/xl/charts/chart428.xml" ContentType="application/vnd.openxmlformats-officedocument.drawingml.chart+xml"/>
  <Override PartName="/xl/charts/chart429.xml" ContentType="application/vnd.openxmlformats-officedocument.drawingml.chart+xml"/>
  <Override PartName="/xl/charts/chart430.xml" ContentType="application/vnd.openxmlformats-officedocument.drawingml.chart+xml"/>
  <Override PartName="/xl/charts/chart431.xml" ContentType="application/vnd.openxmlformats-officedocument.drawingml.chart+xml"/>
  <Override PartName="/xl/charts/chart432.xml" ContentType="application/vnd.openxmlformats-officedocument.drawingml.chart+xml"/>
  <Override PartName="/xl/drawings/drawing90.xml" ContentType="application/vnd.openxmlformats-officedocument.drawing+xml"/>
  <Override PartName="/xl/comments85.xml" ContentType="application/vnd.openxmlformats-officedocument.spreadsheetml.comments+xml"/>
  <Override PartName="/xl/charts/chart433.xml" ContentType="application/vnd.openxmlformats-officedocument.drawingml.chart+xml"/>
  <Override PartName="/xl/charts/chart434.xml" ContentType="application/vnd.openxmlformats-officedocument.drawingml.chart+xml"/>
  <Override PartName="/xl/charts/chart435.xml" ContentType="application/vnd.openxmlformats-officedocument.drawingml.chart+xml"/>
  <Override PartName="/xl/charts/chart436.xml" ContentType="application/vnd.openxmlformats-officedocument.drawingml.chart+xml"/>
  <Override PartName="/xl/charts/chart437.xml" ContentType="application/vnd.openxmlformats-officedocument.drawingml.chart+xml"/>
  <Override PartName="/xl/charts/chart438.xml" ContentType="application/vnd.openxmlformats-officedocument.drawingml.chart+xml"/>
  <Override PartName="/xl/drawings/drawing91.xml" ContentType="application/vnd.openxmlformats-officedocument.drawing+xml"/>
  <Override PartName="/xl/comments86.xml" ContentType="application/vnd.openxmlformats-officedocument.spreadsheetml.comments+xml"/>
  <Override PartName="/xl/charts/chart439.xml" ContentType="application/vnd.openxmlformats-officedocument.drawingml.chart+xml"/>
  <Override PartName="/xl/charts/chart440.xml" ContentType="application/vnd.openxmlformats-officedocument.drawingml.chart+xml"/>
  <Override PartName="/xl/charts/chart441.xml" ContentType="application/vnd.openxmlformats-officedocument.drawingml.chart+xml"/>
  <Override PartName="/xl/charts/chart442.xml" ContentType="application/vnd.openxmlformats-officedocument.drawingml.chart+xml"/>
  <Override PartName="/xl/charts/chart443.xml" ContentType="application/vnd.openxmlformats-officedocument.drawingml.chart+xml"/>
  <Override PartName="/xl/charts/chart444.xml" ContentType="application/vnd.openxmlformats-officedocument.drawingml.chart+xml"/>
  <Override PartName="/xl/drawings/drawing92.xml" ContentType="application/vnd.openxmlformats-officedocument.drawing+xml"/>
  <Override PartName="/xl/comments87.xml" ContentType="application/vnd.openxmlformats-officedocument.spreadsheetml.comments+xml"/>
  <Override PartName="/xl/charts/chart445.xml" ContentType="application/vnd.openxmlformats-officedocument.drawingml.chart+xml"/>
  <Override PartName="/xl/charts/chart446.xml" ContentType="application/vnd.openxmlformats-officedocument.drawingml.chart+xml"/>
  <Override PartName="/xl/charts/chart447.xml" ContentType="application/vnd.openxmlformats-officedocument.drawingml.chart+xml"/>
  <Override PartName="/xl/charts/chart448.xml" ContentType="application/vnd.openxmlformats-officedocument.drawingml.chart+xml"/>
  <Override PartName="/xl/charts/chart449.xml" ContentType="application/vnd.openxmlformats-officedocument.drawingml.chart+xml"/>
  <Override PartName="/xl/charts/chart450.xml" ContentType="application/vnd.openxmlformats-officedocument.drawingml.chart+xml"/>
  <Override PartName="/xl/drawings/drawing93.xml" ContentType="application/vnd.openxmlformats-officedocument.drawing+xml"/>
  <Override PartName="/xl/comments88.xml" ContentType="application/vnd.openxmlformats-officedocument.spreadsheetml.comments+xml"/>
  <Override PartName="/xl/charts/chart451.xml" ContentType="application/vnd.openxmlformats-officedocument.drawingml.chart+xml"/>
  <Override PartName="/xl/drawings/drawing94.xml" ContentType="application/vnd.openxmlformats-officedocument.drawing+xml"/>
  <Override PartName="/xl/comments89.xml" ContentType="application/vnd.openxmlformats-officedocument.spreadsheetml.comments+xml"/>
  <Override PartName="/xl/charts/chart452.xml" ContentType="application/vnd.openxmlformats-officedocument.drawingml.chart+xml"/>
  <Override PartName="/xl/drawings/drawing95.xml" ContentType="application/vnd.openxmlformats-officedocument.drawing+xml"/>
  <Override PartName="/xl/comments90.xml" ContentType="application/vnd.openxmlformats-officedocument.spreadsheetml.comments+xml"/>
  <Override PartName="/xl/charts/chart453.xml" ContentType="application/vnd.openxmlformats-officedocument.drawingml.chart+xml"/>
  <Override PartName="/xl/drawings/drawing96.xml" ContentType="application/vnd.openxmlformats-officedocument.drawing+xml"/>
  <Override PartName="/xl/comments91.xml" ContentType="application/vnd.openxmlformats-officedocument.spreadsheetml.comments+xml"/>
  <Override PartName="/xl/charts/chart454.xml" ContentType="application/vnd.openxmlformats-officedocument.drawingml.chart+xml"/>
  <Override PartName="/xl/drawings/drawing97.xml" ContentType="application/vnd.openxmlformats-officedocument.drawing+xml"/>
  <Override PartName="/xl/comments92.xml" ContentType="application/vnd.openxmlformats-officedocument.spreadsheetml.comments+xml"/>
  <Override PartName="/xl/charts/chart455.xml" ContentType="application/vnd.openxmlformats-officedocument.drawingml.chart+xml"/>
  <Override PartName="/xl/drawings/drawing98.xml" ContentType="application/vnd.openxmlformats-officedocument.drawing+xml"/>
  <Override PartName="/xl/comments93.xml" ContentType="application/vnd.openxmlformats-officedocument.spreadsheetml.comments+xml"/>
  <Override PartName="/xl/charts/chart456.xml" ContentType="application/vnd.openxmlformats-officedocument.drawingml.chart+xml"/>
  <Override PartName="/xl/drawings/drawing99.xml" ContentType="application/vnd.openxmlformats-officedocument.drawing+xml"/>
  <Override PartName="/xl/comments9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updateLinks="never"/>
  <mc:AlternateContent xmlns:mc="http://schemas.openxmlformats.org/markup-compatibility/2006">
    <mc:Choice Requires="x15">
      <x15ac:absPath xmlns:x15ac="http://schemas.microsoft.com/office/spreadsheetml/2010/11/ac" url="D:\Jaaropbrengsten\"/>
    </mc:Choice>
  </mc:AlternateContent>
  <xr:revisionPtr revIDLastSave="0" documentId="13_ncr:1_{25F04BA0-4232-4506-9F26-CD69C9757A8E}" xr6:coauthVersionLast="47" xr6:coauthVersionMax="47" xr10:uidLastSave="{00000000-0000-0000-0000-000000000000}"/>
  <bookViews>
    <workbookView xWindow="0" yWindow="0" windowWidth="19200" windowHeight="10200" tabRatio="951" xr2:uid="{00000000-000D-0000-FFFF-FFFF00000000}"/>
  </bookViews>
  <sheets>
    <sheet name="knoppenblad" sheetId="142" r:id="rId1"/>
    <sheet name="beginblad" sheetId="5" r:id="rId2"/>
    <sheet name="beginblad (2)" sheetId="208" r:id="rId3"/>
    <sheet name="beginblad (3)" sheetId="209" r:id="rId4"/>
    <sheet name="trend" sheetId="143" r:id="rId5"/>
    <sheet name="verzamelformulier" sheetId="211" r:id="rId6"/>
    <sheet name="groep 3(A)" sheetId="81" r:id="rId7"/>
    <sheet name="groep 3B" sheetId="111" r:id="rId8"/>
    <sheet name="groep 3C" sheetId="112" r:id="rId9"/>
    <sheet name="totaal groep 3" sheetId="1" r:id="rId10"/>
    <sheet name="groep 4(A)" sheetId="114" r:id="rId11"/>
    <sheet name="groep 4B" sheetId="115" r:id="rId12"/>
    <sheet name="groep 4C" sheetId="116" r:id="rId13"/>
    <sheet name="totaal groep 4" sheetId="118" r:id="rId14"/>
    <sheet name="groep 5(A)" sheetId="120" r:id="rId15"/>
    <sheet name="groep 5B" sheetId="121" r:id="rId16"/>
    <sheet name="groep 5C" sheetId="122" r:id="rId17"/>
    <sheet name="totaal groep 5" sheetId="119" r:id="rId18"/>
    <sheet name="groep 6(A)" sheetId="124" r:id="rId19"/>
    <sheet name="groep 6B" sheetId="125" r:id="rId20"/>
    <sheet name="groep 6C" sheetId="126" r:id="rId21"/>
    <sheet name="totaal groep 6" sheetId="123" r:id="rId22"/>
    <sheet name="groep 7(A)" sheetId="128" r:id="rId23"/>
    <sheet name="groep 7B" sheetId="129" r:id="rId24"/>
    <sheet name="groep 7C" sheetId="130" r:id="rId25"/>
    <sheet name="totaal groep 7" sheetId="127" r:id="rId26"/>
    <sheet name="groep 8(A)" sheetId="133" r:id="rId27"/>
    <sheet name="groep 8B" sheetId="132" r:id="rId28"/>
    <sheet name="groep 8C" sheetId="134" r:id="rId29"/>
    <sheet name="totaal groep 8" sheetId="131" r:id="rId30"/>
    <sheet name="woorden lezen 3-8" sheetId="25" r:id="rId31"/>
    <sheet name="begr. lezen 3-8" sheetId="135" r:id="rId32"/>
    <sheet name="woordenschat 3-8" sheetId="136" r:id="rId33"/>
    <sheet name="spellen 3-8" sheetId="138" r:id="rId34"/>
    <sheet name="hoofdrekenen 3-8" sheetId="139" r:id="rId35"/>
    <sheet name="rekenen-wiskunde 3-8" sheetId="141" r:id="rId36"/>
    <sheet name="samenvatting en conclusies" sheetId="67" r:id="rId37"/>
    <sheet name="groep 3(A) (2)" sheetId="145" r:id="rId38"/>
    <sheet name="groep 3B (2)" sheetId="146" r:id="rId39"/>
    <sheet name="groep 3C (2)" sheetId="147" r:id="rId40"/>
    <sheet name="totaal groep 3 (2)" sheetId="148" r:id="rId41"/>
    <sheet name="groep 4(A) (2)" sheetId="149" r:id="rId42"/>
    <sheet name="groep 4B (2)" sheetId="150" r:id="rId43"/>
    <sheet name="groep 4C (2)" sheetId="151" r:id="rId44"/>
    <sheet name="totaal groep 4 (2)" sheetId="152" r:id="rId45"/>
    <sheet name="groep 5(A) (2)" sheetId="153" r:id="rId46"/>
    <sheet name="groep 5B (2)" sheetId="154" r:id="rId47"/>
    <sheet name="groep 5C (2)" sheetId="155" r:id="rId48"/>
    <sheet name="totaal groep 5 (2)" sheetId="156" r:id="rId49"/>
    <sheet name="groep 6(A) (2)" sheetId="157" r:id="rId50"/>
    <sheet name="groep 6B (2)" sheetId="158" r:id="rId51"/>
    <sheet name="groep 6C (2)" sheetId="159" r:id="rId52"/>
    <sheet name="totaal groep 6 (2)" sheetId="160" r:id="rId53"/>
    <sheet name="groep 7(A) (2)" sheetId="161" r:id="rId54"/>
    <sheet name="groep 7B (2)" sheetId="162" r:id="rId55"/>
    <sheet name="groep 7C (2)" sheetId="163" r:id="rId56"/>
    <sheet name="totaal groep 7 (2)" sheetId="164" r:id="rId57"/>
    <sheet name="groep 8(A) (2)" sheetId="165" r:id="rId58"/>
    <sheet name="groep 8B (2)" sheetId="166" r:id="rId59"/>
    <sheet name="groep 8C (2)" sheetId="167" r:id="rId60"/>
    <sheet name="totaal groep 8 (2)" sheetId="168" r:id="rId61"/>
    <sheet name="woorden lezen 3-8 (2)" sheetId="169" r:id="rId62"/>
    <sheet name="begr. lezen 3-8 (2)" sheetId="170" r:id="rId63"/>
    <sheet name="woordenschat 3-8 (2)" sheetId="171" r:id="rId64"/>
    <sheet name="spellen 3-8 (2)" sheetId="172" r:id="rId65"/>
    <sheet name="hoofdrekenen 3-8 (2)" sheetId="173" r:id="rId66"/>
    <sheet name="rekenen-wiskunde 3-8 (2)" sheetId="174" r:id="rId67"/>
    <sheet name="samenvatting en conclusies (2)" sheetId="175" r:id="rId68"/>
    <sheet name="groep 3(A) (3)" sheetId="177" r:id="rId69"/>
    <sheet name="groep 3B (3)" sheetId="178" r:id="rId70"/>
    <sheet name="groep 3C (3)" sheetId="179" r:id="rId71"/>
    <sheet name="totaal groep 3 (3)" sheetId="180" r:id="rId72"/>
    <sheet name="groep 4(A) (3)" sheetId="181" r:id="rId73"/>
    <sheet name="groep 4B (3)" sheetId="182" r:id="rId74"/>
    <sheet name="groep 4C (3)" sheetId="183" r:id="rId75"/>
    <sheet name="totaal groep 4 (3)" sheetId="184" r:id="rId76"/>
    <sheet name="groep 5(A) (3)" sheetId="185" r:id="rId77"/>
    <sheet name="groep 5B (3)" sheetId="186" r:id="rId78"/>
    <sheet name="groep 5C (3)" sheetId="187" r:id="rId79"/>
    <sheet name="totaal groep 5 (3)" sheetId="188" r:id="rId80"/>
    <sheet name="groep 6(A) (3)" sheetId="189" r:id="rId81"/>
    <sheet name="groep 6B (3)" sheetId="190" r:id="rId82"/>
    <sheet name="groep 6C (3)" sheetId="191" r:id="rId83"/>
    <sheet name="totaal groep 6 (3)" sheetId="192" r:id="rId84"/>
    <sheet name="groep 7(A) (3)" sheetId="193" r:id="rId85"/>
    <sheet name="groep 7B (3)" sheetId="194" r:id="rId86"/>
    <sheet name="groep 7C (3)" sheetId="195" r:id="rId87"/>
    <sheet name="totaal groep 7 (3)" sheetId="196" r:id="rId88"/>
    <sheet name="groep 8(A) (3)" sheetId="197" r:id="rId89"/>
    <sheet name="groep 8B (3)" sheetId="198" r:id="rId90"/>
    <sheet name="groep 8C (3)" sheetId="199" r:id="rId91"/>
    <sheet name="totaal groep 8 (3)" sheetId="200" r:id="rId92"/>
    <sheet name="woorden lezen 3-8 (3)" sheetId="201" r:id="rId93"/>
    <sheet name="begr. lezen 3-8 (3)" sheetId="202" r:id="rId94"/>
    <sheet name="woordenschat 3-8 (3)" sheetId="203" r:id="rId95"/>
    <sheet name="spellen 3-8 (3)" sheetId="204" r:id="rId96"/>
    <sheet name="hoofdrekenen 3-8 (3)" sheetId="205" r:id="rId97"/>
    <sheet name="rekenen-wiskunde 3-8 (3)" sheetId="206" r:id="rId98"/>
    <sheet name="samenvatting en conclusies  (3)" sheetId="207" r:id="rId99"/>
  </sheets>
  <externalReferences>
    <externalReference r:id="rId100"/>
  </externalReferences>
  <definedNames>
    <definedName name="_xlnm.Print_Area" localSheetId="1">beginblad!$A$1:$O$13</definedName>
    <definedName name="_xlnm.Print_Area" localSheetId="2">'beginblad (2)'!$A$1:$O$13</definedName>
    <definedName name="_xlnm.Print_Area" localSheetId="3">'beginblad (3)'!$A$1:$O$13</definedName>
    <definedName name="_xlnm.Print_Area" localSheetId="31">'begr. lezen 3-8'!$B$3:$V$38</definedName>
    <definedName name="_xlnm.Print_Area" localSheetId="62">'begr. lezen 3-8 (2)'!$B$3:$V$38</definedName>
    <definedName name="_xlnm.Print_Area" localSheetId="93">'begr. lezen 3-8 (3)'!$B$3:$V$38</definedName>
    <definedName name="_xlnm.Print_Area" localSheetId="6">'groep 3(A)'!$B$4:$W$52</definedName>
    <definedName name="_xlnm.Print_Area" localSheetId="37">'groep 3(A) (2)'!$B$4:$W$52</definedName>
    <definedName name="_xlnm.Print_Area" localSheetId="68">'groep 3(A) (3)'!$B$4:$W$52</definedName>
    <definedName name="_xlnm.Print_Area" localSheetId="7">'groep 3B'!$B$4:$V$52</definedName>
    <definedName name="_xlnm.Print_Area" localSheetId="38">'groep 3B (2)'!$B$4:$V$52</definedName>
    <definedName name="_xlnm.Print_Area" localSheetId="69">'groep 3B (3)'!$B$4:$V$52</definedName>
    <definedName name="_xlnm.Print_Area" localSheetId="8">'groep 3C'!$B$4:$V$52</definedName>
    <definedName name="_xlnm.Print_Area" localSheetId="39">'groep 3C (2)'!$B$4:$V$52</definedName>
    <definedName name="_xlnm.Print_Area" localSheetId="70">'groep 3C (3)'!$B$4:$V$52</definedName>
    <definedName name="_xlnm.Print_Area" localSheetId="10">'groep 4(A)'!$B$4:$W$52</definedName>
    <definedName name="_xlnm.Print_Area" localSheetId="41">'groep 4(A) (2)'!$B$4:$W$52</definedName>
    <definedName name="_xlnm.Print_Area" localSheetId="72">'groep 4(A) (3)'!$B$4:$W$52</definedName>
    <definedName name="_xlnm.Print_Area" localSheetId="11">'groep 4B'!$B$4:$W$52</definedName>
    <definedName name="_xlnm.Print_Area" localSheetId="42">'groep 4B (2)'!$B$4:$W$52</definedName>
    <definedName name="_xlnm.Print_Area" localSheetId="73">'groep 4B (3)'!$B$4:$W$52</definedName>
    <definedName name="_xlnm.Print_Area" localSheetId="12">'groep 4C'!$B$4:$V$52</definedName>
    <definedName name="_xlnm.Print_Area" localSheetId="43">'groep 4C (2)'!$B$4:$V$52</definedName>
    <definedName name="_xlnm.Print_Area" localSheetId="74">'groep 4C (3)'!$B$4:$V$52</definedName>
    <definedName name="_xlnm.Print_Area" localSheetId="14">'groep 5(A)'!$B$4:$W$52</definedName>
    <definedName name="_xlnm.Print_Area" localSheetId="45">'groep 5(A) (2)'!$B$4:$W$52</definedName>
    <definedName name="_xlnm.Print_Area" localSheetId="76">'groep 5(A) (3)'!$B$4:$W$52</definedName>
    <definedName name="_xlnm.Print_Area" localSheetId="15">'groep 5B'!$B$4:$W$52</definedName>
    <definedName name="_xlnm.Print_Area" localSheetId="46">'groep 5B (2)'!$B$4:$W$52</definedName>
    <definedName name="_xlnm.Print_Area" localSheetId="77">'groep 5B (3)'!$B$4:$W$52</definedName>
    <definedName name="_xlnm.Print_Area" localSheetId="16">'groep 5C'!$B$4:$V$52</definedName>
    <definedName name="_xlnm.Print_Area" localSheetId="47">'groep 5C (2)'!$B$4:$V$52</definedName>
    <definedName name="_xlnm.Print_Area" localSheetId="78">'groep 5C (3)'!$B$4:$V$52</definedName>
    <definedName name="_xlnm.Print_Area" localSheetId="18">'groep 6(A)'!$B$4:$W$52</definedName>
    <definedName name="_xlnm.Print_Area" localSheetId="49">'groep 6(A) (2)'!$B$4:$W$52</definedName>
    <definedName name="_xlnm.Print_Area" localSheetId="80">'groep 6(A) (3)'!$B$4:$W$52</definedName>
    <definedName name="_xlnm.Print_Area" localSheetId="19">'groep 6B'!$B$4:$W$52</definedName>
    <definedName name="_xlnm.Print_Area" localSheetId="50">'groep 6B (2)'!$B$4:$W$52</definedName>
    <definedName name="_xlnm.Print_Area" localSheetId="81">'groep 6B (3)'!$B$4:$W$52</definedName>
    <definedName name="_xlnm.Print_Area" localSheetId="20">'groep 6C'!$B$4:$V$52</definedName>
    <definedName name="_xlnm.Print_Area" localSheetId="51">'groep 6C (2)'!$B$4:$V$52</definedName>
    <definedName name="_xlnm.Print_Area" localSheetId="82">'groep 6C (3)'!$B$4:$V$52</definedName>
    <definedName name="_xlnm.Print_Area" localSheetId="22">'groep 7(A)'!$B$4:$W$52</definedName>
    <definedName name="_xlnm.Print_Area" localSheetId="53">'groep 7(A) (2)'!$B$4:$W$52</definedName>
    <definedName name="_xlnm.Print_Area" localSheetId="84">'groep 7(A) (3)'!$B$4:$W$52</definedName>
    <definedName name="_xlnm.Print_Area" localSheetId="23">'groep 7B'!$B$4:$W$52</definedName>
    <definedName name="_xlnm.Print_Area" localSheetId="54">'groep 7B (2)'!$B$4:$W$52</definedName>
    <definedName name="_xlnm.Print_Area" localSheetId="85">'groep 7B (3)'!$B$4:$W$52</definedName>
    <definedName name="_xlnm.Print_Area" localSheetId="24">'groep 7C'!$B$4:$V$52</definedName>
    <definedName name="_xlnm.Print_Area" localSheetId="55">'groep 7C (2)'!$B$4:$V$52</definedName>
    <definedName name="_xlnm.Print_Area" localSheetId="86">'groep 7C (3)'!$B$4:$V$52</definedName>
    <definedName name="_xlnm.Print_Area" localSheetId="26">'groep 8(A)'!$B$4:$W$52</definedName>
    <definedName name="_xlnm.Print_Area" localSheetId="57">'groep 8(A) (2)'!$B$4:$W$52</definedName>
    <definedName name="_xlnm.Print_Area" localSheetId="88">'groep 8(A) (3)'!$B$4:$W$52</definedName>
    <definedName name="_xlnm.Print_Area" localSheetId="27">'groep 8B'!$B$4:$V$52</definedName>
    <definedName name="_xlnm.Print_Area" localSheetId="58">'groep 8B (2)'!$B$4:$V$52</definedName>
    <definedName name="_xlnm.Print_Area" localSheetId="89">'groep 8B (3)'!$B$4:$V$52</definedName>
    <definedName name="_xlnm.Print_Area" localSheetId="28">'groep 8C'!$B$4:$V$52</definedName>
    <definedName name="_xlnm.Print_Area" localSheetId="59">'groep 8C (2)'!$B$4:$V$52</definedName>
    <definedName name="_xlnm.Print_Area" localSheetId="90">'groep 8C (3)'!$B$4:$V$52</definedName>
    <definedName name="_xlnm.Print_Area" localSheetId="34">'hoofdrekenen 3-8'!$B$3:$V$38</definedName>
    <definedName name="_xlnm.Print_Area" localSheetId="65">'hoofdrekenen 3-8 (2)'!$B$3:$V$38</definedName>
    <definedName name="_xlnm.Print_Area" localSheetId="96">'hoofdrekenen 3-8 (3)'!$B$3:$V$38</definedName>
    <definedName name="_xlnm.Print_Area" localSheetId="35">'rekenen-wiskunde 3-8'!$B$3:$V$38</definedName>
    <definedName name="_xlnm.Print_Area" localSheetId="66">'rekenen-wiskunde 3-8 (2)'!$B$3:$V$38</definedName>
    <definedName name="_xlnm.Print_Area" localSheetId="97">'rekenen-wiskunde 3-8 (3)'!$B$3:$V$38</definedName>
    <definedName name="_xlnm.Print_Area" localSheetId="36">'samenvatting en conclusies'!$B$3:$H$81</definedName>
    <definedName name="_xlnm.Print_Area" localSheetId="98">'samenvatting en conclusies  (3)'!$B$3:$H$81</definedName>
    <definedName name="_xlnm.Print_Area" localSheetId="67">'samenvatting en conclusies (2)'!$B$3:$H$81</definedName>
    <definedName name="_xlnm.Print_Area" localSheetId="33">'spellen 3-8'!$B$3:$V$38</definedName>
    <definedName name="_xlnm.Print_Area" localSheetId="64">'spellen 3-8 (2)'!$B$3:$V$38</definedName>
    <definedName name="_xlnm.Print_Area" localSheetId="95">'spellen 3-8 (3)'!$B$3:$V$38</definedName>
    <definedName name="_xlnm.Print_Area" localSheetId="9">'totaal groep 3'!$B$4:$AB$70</definedName>
    <definedName name="_xlnm.Print_Area" localSheetId="40">'totaal groep 3 (2)'!$B$4:$AB$70</definedName>
    <definedName name="_xlnm.Print_Area" localSheetId="71">'totaal groep 3 (3)'!$B$4:$AB$70</definedName>
    <definedName name="_xlnm.Print_Area" localSheetId="13">'totaal groep 4'!$B$4:$AB$70</definedName>
    <definedName name="_xlnm.Print_Area" localSheetId="44">'totaal groep 4 (2)'!$B$4:$AB$70</definedName>
    <definedName name="_xlnm.Print_Area" localSheetId="75">'totaal groep 4 (3)'!$B$4:$AB$70</definedName>
    <definedName name="_xlnm.Print_Area" localSheetId="17">'totaal groep 5'!$B$4:$AB$70</definedName>
    <definedName name="_xlnm.Print_Area" localSheetId="48">'totaal groep 5 (2)'!$B$4:$AB$70</definedName>
    <definedName name="_xlnm.Print_Area" localSheetId="79">'totaal groep 5 (3)'!$B$4:$AB$70</definedName>
    <definedName name="_xlnm.Print_Area" localSheetId="21">'totaal groep 6'!$B$4:$AB$70</definedName>
    <definedName name="_xlnm.Print_Area" localSheetId="52">'totaal groep 6 (2)'!$B$4:$AB$70</definedName>
    <definedName name="_xlnm.Print_Area" localSheetId="83">'totaal groep 6 (3)'!$B$4:$AB$70</definedName>
    <definedName name="_xlnm.Print_Area" localSheetId="25">'totaal groep 7'!$B$4:$AB$70</definedName>
    <definedName name="_xlnm.Print_Area" localSheetId="56">'totaal groep 7 (2)'!$B$4:$AB$70</definedName>
    <definedName name="_xlnm.Print_Area" localSheetId="87">'totaal groep 7 (3)'!$B$4:$AB$70</definedName>
    <definedName name="_xlnm.Print_Area" localSheetId="29">'totaal groep 8'!$B$4:$AB$70</definedName>
    <definedName name="_xlnm.Print_Area" localSheetId="60">'totaal groep 8 (2)'!$B$4:$AB$70</definedName>
    <definedName name="_xlnm.Print_Area" localSheetId="91">'totaal groep 8 (3)'!$B$4:$AB$70</definedName>
    <definedName name="_xlnm.Print_Area" localSheetId="4">trend!$A$3:$AD$66</definedName>
    <definedName name="_xlnm.Print_Area" localSheetId="5">verzamelformulier!$B$1:$AO$48</definedName>
    <definedName name="_xlnm.Print_Area" localSheetId="30">'woorden lezen 3-8'!$B$3:$V$38</definedName>
    <definedName name="_xlnm.Print_Area" localSheetId="61">'woorden lezen 3-8 (2)'!$B$3:$V$38</definedName>
    <definedName name="_xlnm.Print_Area" localSheetId="92">'woorden lezen 3-8 (3)'!$B$3:$V$38</definedName>
    <definedName name="_xlnm.Print_Area" localSheetId="32">'woordenschat 3-8'!$B$3:$V$38</definedName>
    <definedName name="_xlnm.Print_Area" localSheetId="63">'woordenschat 3-8 (2)'!$B$3:$V$38</definedName>
    <definedName name="_xlnm.Print_Area" localSheetId="94">'woordenschat 3-8 (3)'!$B$3:$V$38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0" i="164" l="1"/>
  <c r="AD2" i="211"/>
  <c r="J2" i="211"/>
  <c r="AH48" i="211"/>
  <c r="AD48" i="211"/>
  <c r="N48" i="211"/>
  <c r="J48" i="211"/>
  <c r="AN7" i="211"/>
  <c r="AL7" i="211"/>
  <c r="AH7" i="211"/>
  <c r="AF7" i="211"/>
  <c r="AB7" i="211"/>
  <c r="Z7" i="211"/>
  <c r="T7" i="211"/>
  <c r="R7" i="211"/>
  <c r="N7" i="211"/>
  <c r="L7" i="211"/>
  <c r="H7" i="211"/>
  <c r="F7" i="211"/>
  <c r="F79" i="207"/>
  <c r="D79" i="207"/>
  <c r="F36" i="207"/>
  <c r="D36" i="207"/>
  <c r="Q70" i="200"/>
  <c r="O70" i="200"/>
  <c r="O52" i="199"/>
  <c r="M52" i="199"/>
  <c r="O52" i="198"/>
  <c r="M52" i="198"/>
  <c r="O52" i="197"/>
  <c r="M52" i="197"/>
  <c r="Q70" i="196"/>
  <c r="O70" i="196"/>
  <c r="O52" i="195"/>
  <c r="M52" i="195"/>
  <c r="O52" i="194"/>
  <c r="M52" i="194"/>
  <c r="O52" i="193"/>
  <c r="M52" i="193"/>
  <c r="Q70" i="192"/>
  <c r="O70" i="192"/>
  <c r="O52" i="191"/>
  <c r="M52" i="191"/>
  <c r="O52" i="190"/>
  <c r="M52" i="190"/>
  <c r="O52" i="189"/>
  <c r="M52" i="189"/>
  <c r="Q70" i="188"/>
  <c r="O70" i="188"/>
  <c r="O52" i="187"/>
  <c r="M52" i="187"/>
  <c r="O52" i="186"/>
  <c r="M52" i="186"/>
  <c r="O52" i="185"/>
  <c r="M52" i="185"/>
  <c r="Q70" i="184"/>
  <c r="O70" i="184"/>
  <c r="O52" i="183"/>
  <c r="M52" i="183"/>
  <c r="O52" i="182"/>
  <c r="M52" i="182"/>
  <c r="O52" i="181"/>
  <c r="M52" i="181"/>
  <c r="Q70" i="180"/>
  <c r="O70" i="180"/>
  <c r="O52" i="179"/>
  <c r="M52" i="179"/>
  <c r="O52" i="178"/>
  <c r="M52" i="178"/>
  <c r="O52" i="177"/>
  <c r="M52" i="177"/>
  <c r="B15" i="174"/>
  <c r="B8" i="174"/>
  <c r="B15" i="173"/>
  <c r="B8" i="173"/>
  <c r="B15" i="172"/>
  <c r="B8" i="172"/>
  <c r="B15" i="171"/>
  <c r="B8" i="171"/>
  <c r="B15" i="170"/>
  <c r="B8" i="170"/>
  <c r="B15" i="169"/>
  <c r="B8" i="169"/>
  <c r="B8" i="138"/>
  <c r="B15" i="138"/>
  <c r="B8" i="25"/>
  <c r="B15" i="25"/>
  <c r="F79" i="175"/>
  <c r="D79" i="175"/>
  <c r="F36" i="175"/>
  <c r="D36" i="175"/>
  <c r="O38" i="174"/>
  <c r="M38" i="174"/>
  <c r="O38" i="173"/>
  <c r="M38" i="173"/>
  <c r="O38" i="172"/>
  <c r="M38" i="172"/>
  <c r="O38" i="171"/>
  <c r="M38" i="171"/>
  <c r="O38" i="170"/>
  <c r="M38" i="170"/>
  <c r="O38" i="169"/>
  <c r="M38" i="169"/>
  <c r="Q70" i="168"/>
  <c r="O70" i="168"/>
  <c r="O52" i="167"/>
  <c r="M52" i="167"/>
  <c r="O52" i="166"/>
  <c r="M52" i="166"/>
  <c r="O52" i="165"/>
  <c r="M52" i="165"/>
  <c r="Q70" i="164"/>
  <c r="O52" i="163"/>
  <c r="M52" i="163"/>
  <c r="O52" i="162"/>
  <c r="M52" i="162"/>
  <c r="O52" i="161"/>
  <c r="M52" i="161"/>
  <c r="Q70" i="160"/>
  <c r="O70" i="160"/>
  <c r="O52" i="159"/>
  <c r="M52" i="159"/>
  <c r="O52" i="158"/>
  <c r="M52" i="158"/>
  <c r="O52" i="157"/>
  <c r="M52" i="157"/>
  <c r="Q70" i="156"/>
  <c r="O70" i="156"/>
  <c r="O52" i="155"/>
  <c r="M52" i="155"/>
  <c r="O52" i="154"/>
  <c r="M52" i="154"/>
  <c r="O52" i="153"/>
  <c r="M52" i="153"/>
  <c r="Q70" i="152"/>
  <c r="O70" i="152"/>
  <c r="O52" i="151"/>
  <c r="M52" i="151"/>
  <c r="O52" i="150"/>
  <c r="M52" i="150"/>
  <c r="O52" i="149"/>
  <c r="M52" i="149"/>
  <c r="Q70" i="148"/>
  <c r="O70" i="148"/>
  <c r="O52" i="147"/>
  <c r="M52" i="147"/>
  <c r="O52" i="146"/>
  <c r="M52" i="146"/>
  <c r="O52" i="145"/>
  <c r="M52" i="145"/>
  <c r="H7" i="209"/>
  <c r="H7" i="208"/>
  <c r="H7" i="5"/>
  <c r="F81" i="207" s="1"/>
  <c r="X64" i="143"/>
  <c r="W64" i="143"/>
  <c r="V64" i="143"/>
  <c r="U64" i="143"/>
  <c r="T64" i="143"/>
  <c r="X63" i="143"/>
  <c r="X60" i="143"/>
  <c r="E64" i="143"/>
  <c r="E63" i="143"/>
  <c r="I61" i="143"/>
  <c r="G61" i="143"/>
  <c r="E61" i="143"/>
  <c r="E60" i="143"/>
  <c r="Q58" i="143"/>
  <c r="O58" i="143"/>
  <c r="M58" i="143"/>
  <c r="K58" i="143"/>
  <c r="I58" i="143"/>
  <c r="G58" i="143"/>
  <c r="E58" i="143"/>
  <c r="Q57" i="143"/>
  <c r="O57" i="143"/>
  <c r="M57" i="143"/>
  <c r="K57" i="143"/>
  <c r="I57" i="143"/>
  <c r="G57" i="143"/>
  <c r="E57" i="143"/>
  <c r="D63" i="143"/>
  <c r="C63" i="143"/>
  <c r="D60" i="143"/>
  <c r="C60" i="143"/>
  <c r="D57" i="143"/>
  <c r="C57" i="143"/>
  <c r="X54" i="143"/>
  <c r="W54" i="143"/>
  <c r="V54" i="143"/>
  <c r="U54" i="143"/>
  <c r="T54" i="143"/>
  <c r="X53" i="143"/>
  <c r="W53" i="143"/>
  <c r="V53" i="143"/>
  <c r="U53" i="143"/>
  <c r="T53" i="143"/>
  <c r="E53" i="143"/>
  <c r="Q48" i="143"/>
  <c r="O48" i="143"/>
  <c r="M48" i="143"/>
  <c r="K48" i="143"/>
  <c r="I48" i="143"/>
  <c r="G48" i="143"/>
  <c r="E48" i="143"/>
  <c r="Q47" i="143"/>
  <c r="O47" i="143"/>
  <c r="M47" i="143"/>
  <c r="K47" i="143"/>
  <c r="I47" i="143"/>
  <c r="G47" i="143"/>
  <c r="E47" i="143"/>
  <c r="D53" i="143"/>
  <c r="C53" i="143"/>
  <c r="D50" i="143"/>
  <c r="C50" i="143"/>
  <c r="D47" i="143"/>
  <c r="C47" i="143"/>
  <c r="X44" i="143"/>
  <c r="W44" i="143"/>
  <c r="V44" i="143"/>
  <c r="U44" i="143"/>
  <c r="T44" i="143"/>
  <c r="E44" i="143"/>
  <c r="E43" i="143"/>
  <c r="I41" i="143"/>
  <c r="G41" i="143"/>
  <c r="E41" i="143"/>
  <c r="E40" i="143"/>
  <c r="Q38" i="143"/>
  <c r="O38" i="143"/>
  <c r="M38" i="143"/>
  <c r="K38" i="143"/>
  <c r="I38" i="143"/>
  <c r="G38" i="143"/>
  <c r="E38" i="143"/>
  <c r="Q37" i="143"/>
  <c r="O37" i="143"/>
  <c r="M37" i="143"/>
  <c r="K37" i="143"/>
  <c r="I37" i="143"/>
  <c r="G37" i="143"/>
  <c r="E37" i="143"/>
  <c r="D43" i="143"/>
  <c r="C43" i="143"/>
  <c r="D40" i="143"/>
  <c r="C40" i="143"/>
  <c r="D37" i="143"/>
  <c r="C37" i="143"/>
  <c r="I31" i="143"/>
  <c r="G31" i="143"/>
  <c r="E31" i="143"/>
  <c r="I30" i="143"/>
  <c r="G30" i="143"/>
  <c r="E30" i="143"/>
  <c r="G21" i="143"/>
  <c r="E21" i="143"/>
  <c r="G20" i="143"/>
  <c r="E20" i="143"/>
  <c r="O11" i="143"/>
  <c r="O10" i="143"/>
  <c r="T24" i="143"/>
  <c r="U24" i="143"/>
  <c r="V24" i="143"/>
  <c r="W24" i="143"/>
  <c r="X24" i="143"/>
  <c r="I34" i="143"/>
  <c r="G34" i="143"/>
  <c r="E34" i="143"/>
  <c r="I33" i="143"/>
  <c r="G33" i="143"/>
  <c r="E33" i="143"/>
  <c r="Q28" i="143"/>
  <c r="O28" i="143"/>
  <c r="M28" i="143"/>
  <c r="K28" i="143"/>
  <c r="I28" i="143"/>
  <c r="G28" i="143"/>
  <c r="E28" i="143"/>
  <c r="O27" i="143"/>
  <c r="M27" i="143"/>
  <c r="K27" i="143"/>
  <c r="I27" i="143"/>
  <c r="G27" i="143"/>
  <c r="D33" i="143"/>
  <c r="C33" i="143"/>
  <c r="D30" i="143"/>
  <c r="C30" i="143"/>
  <c r="D27" i="143"/>
  <c r="C27" i="143"/>
  <c r="T33" i="143"/>
  <c r="U33" i="143"/>
  <c r="V33" i="143"/>
  <c r="W33" i="143"/>
  <c r="X33" i="143"/>
  <c r="G24" i="143"/>
  <c r="E24" i="143"/>
  <c r="G23" i="143"/>
  <c r="E23" i="143"/>
  <c r="O18" i="143"/>
  <c r="M18" i="143"/>
  <c r="K18" i="143"/>
  <c r="E18" i="143"/>
  <c r="Q17" i="143"/>
  <c r="O17" i="143"/>
  <c r="M17" i="143"/>
  <c r="K17" i="143"/>
  <c r="I17" i="143"/>
  <c r="G17" i="143"/>
  <c r="E17" i="143"/>
  <c r="E7" i="143"/>
  <c r="D23" i="143"/>
  <c r="C23" i="143"/>
  <c r="D20" i="143"/>
  <c r="C20" i="143"/>
  <c r="D17" i="143"/>
  <c r="C17" i="143"/>
  <c r="D13" i="143"/>
  <c r="C13" i="143"/>
  <c r="D10" i="143"/>
  <c r="C10" i="143"/>
  <c r="D7" i="143"/>
  <c r="C7" i="143"/>
  <c r="Q8" i="143"/>
  <c r="Q7" i="143"/>
  <c r="O8" i="143"/>
  <c r="O7" i="143"/>
  <c r="M8" i="143"/>
  <c r="M7" i="143"/>
  <c r="K8" i="143"/>
  <c r="K7" i="143"/>
  <c r="I8" i="143"/>
  <c r="I7" i="143"/>
  <c r="G8" i="143"/>
  <c r="G7" i="143"/>
  <c r="E8" i="143"/>
  <c r="C7" i="209"/>
  <c r="M7" i="209"/>
  <c r="C7" i="208"/>
  <c r="M7" i="208" s="1"/>
  <c r="F6" i="207"/>
  <c r="O38" i="206"/>
  <c r="M38" i="206"/>
  <c r="E27" i="206"/>
  <c r="E26" i="206"/>
  <c r="I25" i="206"/>
  <c r="E25" i="206"/>
  <c r="E24" i="206"/>
  <c r="H23" i="206"/>
  <c r="E23" i="206"/>
  <c r="E22" i="206"/>
  <c r="J15" i="206" s="1"/>
  <c r="G36" i="206" s="1"/>
  <c r="I17" i="206"/>
  <c r="K35" i="206" s="1"/>
  <c r="I64" i="143" s="1"/>
  <c r="I16" i="206"/>
  <c r="I24" i="206" s="1"/>
  <c r="I15" i="206"/>
  <c r="G35" i="206" s="1"/>
  <c r="H15" i="206"/>
  <c r="O38" i="205"/>
  <c r="M38" i="205"/>
  <c r="E27" i="205"/>
  <c r="E26" i="205"/>
  <c r="E25" i="205"/>
  <c r="E24" i="205"/>
  <c r="H23" i="205"/>
  <c r="E23" i="205"/>
  <c r="E22" i="205"/>
  <c r="H15" i="205"/>
  <c r="O38" i="204"/>
  <c r="M38" i="204"/>
  <c r="E27" i="204"/>
  <c r="E26" i="204"/>
  <c r="E25" i="204"/>
  <c r="E24" i="204"/>
  <c r="H23" i="204"/>
  <c r="E23" i="204"/>
  <c r="E22" i="204"/>
  <c r="I17" i="204"/>
  <c r="K35" i="204" s="1"/>
  <c r="I44" i="143" s="1"/>
  <c r="I16" i="204"/>
  <c r="I24" i="204" s="1"/>
  <c r="J15" i="204"/>
  <c r="G36" i="204" s="1"/>
  <c r="F7" i="207" s="1"/>
  <c r="I15" i="204"/>
  <c r="H15" i="204"/>
  <c r="O38" i="203"/>
  <c r="M38" i="203"/>
  <c r="E27" i="203"/>
  <c r="E26" i="203"/>
  <c r="H25" i="203"/>
  <c r="E25" i="203"/>
  <c r="I24" i="203"/>
  <c r="E24" i="203"/>
  <c r="E23" i="203"/>
  <c r="J16" i="203" s="1"/>
  <c r="I36" i="203" s="1"/>
  <c r="E22" i="203"/>
  <c r="J17" i="203"/>
  <c r="K36" i="203" s="1"/>
  <c r="I17" i="203"/>
  <c r="K35" i="203" s="1"/>
  <c r="H17" i="203"/>
  <c r="K34" i="203" s="1"/>
  <c r="I16" i="203"/>
  <c r="I35" i="203" s="1"/>
  <c r="H16" i="203"/>
  <c r="I34" i="203" s="1"/>
  <c r="J15" i="203"/>
  <c r="G36" i="203" s="1"/>
  <c r="I15" i="203"/>
  <c r="H15" i="203"/>
  <c r="O38" i="202"/>
  <c r="M38" i="202"/>
  <c r="E27" i="202"/>
  <c r="E26" i="202"/>
  <c r="E25" i="202"/>
  <c r="I24" i="202"/>
  <c r="H24" i="202"/>
  <c r="E24" i="202"/>
  <c r="H23" i="202"/>
  <c r="E23" i="202"/>
  <c r="J16" i="202" s="1"/>
  <c r="I36" i="202" s="1"/>
  <c r="E22" i="202"/>
  <c r="I16" i="202"/>
  <c r="I35" i="202" s="1"/>
  <c r="H16" i="202"/>
  <c r="I34" i="202" s="1"/>
  <c r="J15" i="202"/>
  <c r="G36" i="202" s="1"/>
  <c r="I15" i="202"/>
  <c r="G35" i="202" s="1"/>
  <c r="H15" i="202"/>
  <c r="G34" i="202" s="1"/>
  <c r="O38" i="201"/>
  <c r="M38" i="201"/>
  <c r="E27" i="201"/>
  <c r="E26" i="201"/>
  <c r="E25" i="201"/>
  <c r="E24" i="201"/>
  <c r="E23" i="201"/>
  <c r="E22" i="201"/>
  <c r="I20" i="201"/>
  <c r="I28" i="201" s="1"/>
  <c r="H15" i="201"/>
  <c r="G34" i="201" s="1"/>
  <c r="E13" i="143" s="1"/>
  <c r="H66" i="200"/>
  <c r="G66" i="200"/>
  <c r="F66" i="200"/>
  <c r="E66" i="200"/>
  <c r="D66" i="200"/>
  <c r="I66" i="200" s="1"/>
  <c r="H65" i="200"/>
  <c r="G65" i="200"/>
  <c r="F65" i="200"/>
  <c r="E65" i="200"/>
  <c r="D65" i="200"/>
  <c r="H64" i="200"/>
  <c r="G64" i="200"/>
  <c r="F64" i="200"/>
  <c r="E64" i="200"/>
  <c r="I64" i="200" s="1"/>
  <c r="D64" i="200"/>
  <c r="H63" i="200"/>
  <c r="G63" i="200"/>
  <c r="F63" i="200"/>
  <c r="E63" i="200"/>
  <c r="D63" i="200"/>
  <c r="I63" i="200" s="1"/>
  <c r="H62" i="200"/>
  <c r="G62" i="200"/>
  <c r="F62" i="200"/>
  <c r="E62" i="200"/>
  <c r="D62" i="200"/>
  <c r="I62" i="200" s="1"/>
  <c r="H61" i="200"/>
  <c r="G61" i="200"/>
  <c r="F61" i="200"/>
  <c r="E61" i="200"/>
  <c r="D61" i="200"/>
  <c r="H55" i="200"/>
  <c r="G55" i="200"/>
  <c r="F55" i="200"/>
  <c r="E55" i="200"/>
  <c r="D55" i="200"/>
  <c r="I55" i="200" s="1"/>
  <c r="H54" i="200"/>
  <c r="G54" i="200"/>
  <c r="F54" i="200"/>
  <c r="E54" i="200"/>
  <c r="D54" i="200"/>
  <c r="H53" i="200"/>
  <c r="G53" i="200"/>
  <c r="F53" i="200"/>
  <c r="E53" i="200"/>
  <c r="I53" i="200" s="1"/>
  <c r="D53" i="200"/>
  <c r="H52" i="200"/>
  <c r="G52" i="200"/>
  <c r="F52" i="200"/>
  <c r="E52" i="200"/>
  <c r="D52" i="200"/>
  <c r="I52" i="200" s="1"/>
  <c r="H51" i="200"/>
  <c r="G51" i="200"/>
  <c r="F51" i="200"/>
  <c r="E51" i="200"/>
  <c r="D51" i="200"/>
  <c r="H50" i="200"/>
  <c r="G50" i="200"/>
  <c r="F50" i="200"/>
  <c r="E50" i="200"/>
  <c r="D50" i="200"/>
  <c r="H44" i="200"/>
  <c r="G44" i="200"/>
  <c r="F44" i="200"/>
  <c r="E44" i="200"/>
  <c r="D44" i="200"/>
  <c r="I44" i="200" s="1"/>
  <c r="H43" i="200"/>
  <c r="G43" i="200"/>
  <c r="F43" i="200"/>
  <c r="E43" i="200"/>
  <c r="D43" i="200"/>
  <c r="H42" i="200"/>
  <c r="G42" i="200"/>
  <c r="F42" i="200"/>
  <c r="E42" i="200"/>
  <c r="D42" i="200"/>
  <c r="I42" i="200" s="1"/>
  <c r="H41" i="200"/>
  <c r="G41" i="200"/>
  <c r="F41" i="200"/>
  <c r="E41" i="200"/>
  <c r="D41" i="200"/>
  <c r="I41" i="200" s="1"/>
  <c r="H40" i="200"/>
  <c r="G40" i="200"/>
  <c r="F40" i="200"/>
  <c r="E40" i="200"/>
  <c r="D40" i="200"/>
  <c r="I40" i="200" s="1"/>
  <c r="F46" i="200" s="1"/>
  <c r="M11" i="204" s="1"/>
  <c r="H39" i="200"/>
  <c r="G39" i="200"/>
  <c r="F39" i="200"/>
  <c r="E39" i="200"/>
  <c r="D39" i="200"/>
  <c r="H33" i="200"/>
  <c r="G33" i="200"/>
  <c r="F33" i="200"/>
  <c r="E33" i="200"/>
  <c r="D33" i="200"/>
  <c r="I33" i="200" s="1"/>
  <c r="H32" i="200"/>
  <c r="G32" i="200"/>
  <c r="F32" i="200"/>
  <c r="E32" i="200"/>
  <c r="D32" i="200"/>
  <c r="H31" i="200"/>
  <c r="G31" i="200"/>
  <c r="F31" i="200"/>
  <c r="E31" i="200"/>
  <c r="D31" i="200"/>
  <c r="I31" i="200" s="1"/>
  <c r="H30" i="200"/>
  <c r="G30" i="200"/>
  <c r="F30" i="200"/>
  <c r="E30" i="200"/>
  <c r="D30" i="200"/>
  <c r="I30" i="200" s="1"/>
  <c r="H29" i="200"/>
  <c r="G29" i="200"/>
  <c r="F29" i="200"/>
  <c r="E29" i="200"/>
  <c r="D29" i="200"/>
  <c r="I29" i="200" s="1"/>
  <c r="H28" i="200"/>
  <c r="G28" i="200"/>
  <c r="F28" i="200"/>
  <c r="E28" i="200"/>
  <c r="D28" i="200"/>
  <c r="H22" i="200"/>
  <c r="G22" i="200"/>
  <c r="F22" i="200"/>
  <c r="E22" i="200"/>
  <c r="D22" i="200"/>
  <c r="I22" i="200" s="1"/>
  <c r="H21" i="200"/>
  <c r="G21" i="200"/>
  <c r="F21" i="200"/>
  <c r="E21" i="200"/>
  <c r="D21" i="200"/>
  <c r="H20" i="200"/>
  <c r="G20" i="200"/>
  <c r="F20" i="200"/>
  <c r="E20" i="200"/>
  <c r="D20" i="200"/>
  <c r="I20" i="200" s="1"/>
  <c r="H19" i="200"/>
  <c r="G19" i="200"/>
  <c r="F19" i="200"/>
  <c r="E19" i="200"/>
  <c r="D19" i="200"/>
  <c r="I19" i="200" s="1"/>
  <c r="H18" i="200"/>
  <c r="G18" i="200"/>
  <c r="F18" i="200"/>
  <c r="E18" i="200"/>
  <c r="D18" i="200"/>
  <c r="H17" i="200"/>
  <c r="G17" i="200"/>
  <c r="F17" i="200"/>
  <c r="E17" i="200"/>
  <c r="D17" i="200"/>
  <c r="H11" i="200"/>
  <c r="G11" i="200"/>
  <c r="F11" i="200"/>
  <c r="E11" i="200"/>
  <c r="D11" i="200"/>
  <c r="I11" i="200" s="1"/>
  <c r="H10" i="200"/>
  <c r="G10" i="200"/>
  <c r="F10" i="200"/>
  <c r="E10" i="200"/>
  <c r="D10" i="200"/>
  <c r="I10" i="200" s="1"/>
  <c r="H9" i="200"/>
  <c r="G9" i="200"/>
  <c r="F9" i="200"/>
  <c r="E9" i="200"/>
  <c r="D9" i="200"/>
  <c r="H8" i="200"/>
  <c r="G8" i="200"/>
  <c r="F8" i="200"/>
  <c r="E8" i="200"/>
  <c r="D8" i="200"/>
  <c r="I8" i="200" s="1"/>
  <c r="H7" i="200"/>
  <c r="G7" i="200"/>
  <c r="F7" i="200"/>
  <c r="E7" i="200"/>
  <c r="D7" i="200"/>
  <c r="H6" i="200"/>
  <c r="G6" i="200"/>
  <c r="F6" i="200"/>
  <c r="E6" i="200"/>
  <c r="D6" i="200"/>
  <c r="I50" i="199"/>
  <c r="G49" i="199"/>
  <c r="G48" i="199"/>
  <c r="F48" i="199"/>
  <c r="E48" i="199"/>
  <c r="D48" i="199"/>
  <c r="I47" i="199"/>
  <c r="I46" i="199"/>
  <c r="I39" i="199"/>
  <c r="I38" i="199"/>
  <c r="H33" i="199"/>
  <c r="E33" i="199"/>
  <c r="F32" i="199"/>
  <c r="E32" i="199"/>
  <c r="I31" i="199"/>
  <c r="G33" i="199" s="1"/>
  <c r="I30" i="199"/>
  <c r="I34" i="199" s="1"/>
  <c r="E26" i="199"/>
  <c r="H25" i="199"/>
  <c r="E25" i="199"/>
  <c r="D25" i="199"/>
  <c r="H24" i="199"/>
  <c r="I23" i="199"/>
  <c r="G25" i="199" s="1"/>
  <c r="I22" i="199"/>
  <c r="D26" i="199" s="1"/>
  <c r="B26" i="199" s="1"/>
  <c r="I18" i="199"/>
  <c r="F17" i="199"/>
  <c r="H16" i="199"/>
  <c r="F16" i="199"/>
  <c r="E16" i="199"/>
  <c r="D16" i="199"/>
  <c r="I15" i="199"/>
  <c r="G17" i="199" s="1"/>
  <c r="I14" i="199"/>
  <c r="H8" i="199"/>
  <c r="G8" i="199"/>
  <c r="F8" i="199"/>
  <c r="E8" i="199"/>
  <c r="I7" i="199"/>
  <c r="H9" i="199" s="1"/>
  <c r="H10" i="199" s="1"/>
  <c r="I6" i="199"/>
  <c r="I10" i="199" s="1"/>
  <c r="I50" i="198"/>
  <c r="H49" i="198"/>
  <c r="H50" i="198" s="1"/>
  <c r="G49" i="198"/>
  <c r="D49" i="198"/>
  <c r="D50" i="198" s="1"/>
  <c r="G48" i="198"/>
  <c r="F48" i="198"/>
  <c r="E48" i="198"/>
  <c r="D48" i="198"/>
  <c r="I47" i="198"/>
  <c r="F49" i="198" s="1"/>
  <c r="F50" i="198" s="1"/>
  <c r="I46" i="198"/>
  <c r="I42" i="198"/>
  <c r="E42" i="198"/>
  <c r="D42" i="198"/>
  <c r="B42" i="198" s="1"/>
  <c r="G41" i="198"/>
  <c r="E41" i="198"/>
  <c r="D41" i="198"/>
  <c r="H40" i="198"/>
  <c r="G40" i="198"/>
  <c r="D40" i="198"/>
  <c r="I39" i="198"/>
  <c r="H41" i="198" s="1"/>
  <c r="I38" i="198"/>
  <c r="F40" i="198" s="1"/>
  <c r="E33" i="198"/>
  <c r="I31" i="198"/>
  <c r="I30" i="198"/>
  <c r="H25" i="198"/>
  <c r="G25" i="198"/>
  <c r="E25" i="198"/>
  <c r="G24" i="198"/>
  <c r="F24" i="198"/>
  <c r="E24" i="198"/>
  <c r="I23" i="198"/>
  <c r="F25" i="198" s="1"/>
  <c r="I22" i="198"/>
  <c r="I26" i="198" s="1"/>
  <c r="E18" i="198"/>
  <c r="H17" i="198"/>
  <c r="E17" i="198"/>
  <c r="D17" i="198"/>
  <c r="H16" i="198"/>
  <c r="I15" i="198"/>
  <c r="G17" i="198" s="1"/>
  <c r="I14" i="198"/>
  <c r="I10" i="198"/>
  <c r="G9" i="198"/>
  <c r="H8" i="198"/>
  <c r="F8" i="198"/>
  <c r="E8" i="198"/>
  <c r="D8" i="198"/>
  <c r="I7" i="198"/>
  <c r="I6" i="198"/>
  <c r="D49" i="197"/>
  <c r="I47" i="197"/>
  <c r="H49" i="197" s="1"/>
  <c r="I46" i="197"/>
  <c r="H41" i="197"/>
  <c r="D41" i="197"/>
  <c r="I39" i="197"/>
  <c r="G41" i="197" s="1"/>
  <c r="I38" i="197"/>
  <c r="G32" i="197"/>
  <c r="I31" i="197"/>
  <c r="F33" i="197" s="1"/>
  <c r="I30" i="197"/>
  <c r="F32" i="197" s="1"/>
  <c r="F25" i="197"/>
  <c r="I23" i="197"/>
  <c r="I22" i="197"/>
  <c r="F16" i="197"/>
  <c r="E16" i="197"/>
  <c r="I15" i="197"/>
  <c r="F17" i="197" s="1"/>
  <c r="I14" i="197"/>
  <c r="G16" i="197" s="1"/>
  <c r="E9" i="197"/>
  <c r="D9" i="197"/>
  <c r="I7" i="197"/>
  <c r="G9" i="197" s="1"/>
  <c r="I6" i="197"/>
  <c r="V70" i="196"/>
  <c r="H66" i="196"/>
  <c r="G66" i="196"/>
  <c r="F66" i="196"/>
  <c r="E66" i="196"/>
  <c r="D66" i="196"/>
  <c r="I66" i="196" s="1"/>
  <c r="H65" i="196"/>
  <c r="G65" i="196"/>
  <c r="F65" i="196"/>
  <c r="E65" i="196"/>
  <c r="D65" i="196"/>
  <c r="H64" i="196"/>
  <c r="G64" i="196"/>
  <c r="F64" i="196"/>
  <c r="E64" i="196"/>
  <c r="D64" i="196"/>
  <c r="I64" i="196" s="1"/>
  <c r="H63" i="196"/>
  <c r="G63" i="196"/>
  <c r="F63" i="196"/>
  <c r="I63" i="196" s="1"/>
  <c r="E63" i="196"/>
  <c r="D63" i="196"/>
  <c r="H62" i="196"/>
  <c r="G62" i="196"/>
  <c r="F62" i="196"/>
  <c r="E62" i="196"/>
  <c r="D62" i="196"/>
  <c r="H61" i="196"/>
  <c r="G61" i="196"/>
  <c r="F61" i="196"/>
  <c r="E61" i="196"/>
  <c r="D61" i="196"/>
  <c r="H55" i="196"/>
  <c r="G55" i="196"/>
  <c r="F55" i="196"/>
  <c r="E55" i="196"/>
  <c r="D55" i="196"/>
  <c r="I55" i="196" s="1"/>
  <c r="H54" i="196"/>
  <c r="G54" i="196"/>
  <c r="F54" i="196"/>
  <c r="E54" i="196"/>
  <c r="D54" i="196"/>
  <c r="H53" i="196"/>
  <c r="G53" i="196"/>
  <c r="F53" i="196"/>
  <c r="E53" i="196"/>
  <c r="D53" i="196"/>
  <c r="I53" i="196" s="1"/>
  <c r="H52" i="196"/>
  <c r="G52" i="196"/>
  <c r="F52" i="196"/>
  <c r="I52" i="196" s="1"/>
  <c r="E52" i="196"/>
  <c r="D52" i="196"/>
  <c r="H51" i="196"/>
  <c r="G51" i="196"/>
  <c r="F51" i="196"/>
  <c r="E51" i="196"/>
  <c r="D51" i="196"/>
  <c r="H50" i="196"/>
  <c r="G50" i="196"/>
  <c r="F50" i="196"/>
  <c r="E50" i="196"/>
  <c r="D50" i="196"/>
  <c r="H44" i="196"/>
  <c r="G44" i="196"/>
  <c r="F44" i="196"/>
  <c r="E44" i="196"/>
  <c r="D44" i="196"/>
  <c r="I44" i="196" s="1"/>
  <c r="H43" i="196"/>
  <c r="G43" i="196"/>
  <c r="F43" i="196"/>
  <c r="E43" i="196"/>
  <c r="D43" i="196"/>
  <c r="H42" i="196"/>
  <c r="G42" i="196"/>
  <c r="F42" i="196"/>
  <c r="E42" i="196"/>
  <c r="D42" i="196"/>
  <c r="H41" i="196"/>
  <c r="G41" i="196"/>
  <c r="F41" i="196"/>
  <c r="I41" i="196" s="1"/>
  <c r="E41" i="196"/>
  <c r="D41" i="196"/>
  <c r="H40" i="196"/>
  <c r="G40" i="196"/>
  <c r="F40" i="196"/>
  <c r="E40" i="196"/>
  <c r="D40" i="196"/>
  <c r="H39" i="196"/>
  <c r="G39" i="196"/>
  <c r="F39" i="196"/>
  <c r="E39" i="196"/>
  <c r="D39" i="196"/>
  <c r="H33" i="196"/>
  <c r="G33" i="196"/>
  <c r="F33" i="196"/>
  <c r="E33" i="196"/>
  <c r="D33" i="196"/>
  <c r="I33" i="196" s="1"/>
  <c r="H32" i="196"/>
  <c r="G32" i="196"/>
  <c r="F32" i="196"/>
  <c r="E32" i="196"/>
  <c r="D32" i="196"/>
  <c r="H31" i="196"/>
  <c r="G31" i="196"/>
  <c r="F31" i="196"/>
  <c r="E31" i="196"/>
  <c r="D31" i="196"/>
  <c r="H30" i="196"/>
  <c r="G30" i="196"/>
  <c r="F30" i="196"/>
  <c r="I30" i="196" s="1"/>
  <c r="E30" i="196"/>
  <c r="D30" i="196"/>
  <c r="H29" i="196"/>
  <c r="G29" i="196"/>
  <c r="F29" i="196"/>
  <c r="E29" i="196"/>
  <c r="D29" i="196"/>
  <c r="H28" i="196"/>
  <c r="G28" i="196"/>
  <c r="F28" i="196"/>
  <c r="E28" i="196"/>
  <c r="D28" i="196"/>
  <c r="H22" i="196"/>
  <c r="G22" i="196"/>
  <c r="F22" i="196"/>
  <c r="E22" i="196"/>
  <c r="D22" i="196"/>
  <c r="I22" i="196" s="1"/>
  <c r="H21" i="196"/>
  <c r="G21" i="196"/>
  <c r="F21" i="196"/>
  <c r="E21" i="196"/>
  <c r="D21" i="196"/>
  <c r="H20" i="196"/>
  <c r="G20" i="196"/>
  <c r="F20" i="196"/>
  <c r="E20" i="196"/>
  <c r="D20" i="196"/>
  <c r="I20" i="196" s="1"/>
  <c r="H19" i="196"/>
  <c r="G19" i="196"/>
  <c r="F19" i="196"/>
  <c r="I19" i="196" s="1"/>
  <c r="E19" i="196"/>
  <c r="D19" i="196"/>
  <c r="H18" i="196"/>
  <c r="G18" i="196"/>
  <c r="F18" i="196"/>
  <c r="E18" i="196"/>
  <c r="D18" i="196"/>
  <c r="H17" i="196"/>
  <c r="G17" i="196"/>
  <c r="F17" i="196"/>
  <c r="E17" i="196"/>
  <c r="D17" i="196"/>
  <c r="H11" i="196"/>
  <c r="G11" i="196"/>
  <c r="F11" i="196"/>
  <c r="E11" i="196"/>
  <c r="D11" i="196"/>
  <c r="I11" i="196" s="1"/>
  <c r="H10" i="196"/>
  <c r="G10" i="196"/>
  <c r="F10" i="196"/>
  <c r="E10" i="196"/>
  <c r="D10" i="196"/>
  <c r="H9" i="196"/>
  <c r="G9" i="196"/>
  <c r="F9" i="196"/>
  <c r="E9" i="196"/>
  <c r="D9" i="196"/>
  <c r="I9" i="196" s="1"/>
  <c r="H8" i="196"/>
  <c r="G8" i="196"/>
  <c r="F8" i="196"/>
  <c r="I8" i="196" s="1"/>
  <c r="E8" i="196"/>
  <c r="D8" i="196"/>
  <c r="H7" i="196"/>
  <c r="G7" i="196"/>
  <c r="F7" i="196"/>
  <c r="E7" i="196"/>
  <c r="D7" i="196"/>
  <c r="H6" i="196"/>
  <c r="G6" i="196"/>
  <c r="F6" i="196"/>
  <c r="E6" i="196"/>
  <c r="I6" i="196" s="1"/>
  <c r="D6" i="196"/>
  <c r="F49" i="195"/>
  <c r="E49" i="195"/>
  <c r="D49" i="195"/>
  <c r="F48" i="195"/>
  <c r="I47" i="195"/>
  <c r="I46" i="195"/>
  <c r="F50" i="195" s="1"/>
  <c r="I42" i="195"/>
  <c r="F42" i="195"/>
  <c r="H41" i="195"/>
  <c r="G41" i="195"/>
  <c r="E41" i="195"/>
  <c r="D41" i="195"/>
  <c r="F40" i="195"/>
  <c r="E40" i="195"/>
  <c r="D40" i="195"/>
  <c r="I39" i="195"/>
  <c r="F41" i="195" s="1"/>
  <c r="I38" i="195"/>
  <c r="H42" i="195" s="1"/>
  <c r="I34" i="195"/>
  <c r="D34" i="195"/>
  <c r="H33" i="195"/>
  <c r="H34" i="195" s="1"/>
  <c r="G33" i="195"/>
  <c r="D33" i="195"/>
  <c r="H32" i="195"/>
  <c r="G32" i="195"/>
  <c r="E32" i="195"/>
  <c r="D32" i="195"/>
  <c r="I31" i="195"/>
  <c r="F33" i="195" s="1"/>
  <c r="F34" i="195" s="1"/>
  <c r="I30" i="195"/>
  <c r="F32" i="195" s="1"/>
  <c r="I26" i="195"/>
  <c r="G25" i="195"/>
  <c r="E25" i="195"/>
  <c r="D24" i="195"/>
  <c r="I23" i="195"/>
  <c r="F25" i="195" s="1"/>
  <c r="I22" i="195"/>
  <c r="H17" i="195"/>
  <c r="E17" i="195"/>
  <c r="G16" i="195"/>
  <c r="E16" i="195"/>
  <c r="I15" i="195"/>
  <c r="G17" i="195" s="1"/>
  <c r="I14" i="195"/>
  <c r="H9" i="195"/>
  <c r="G9" i="195"/>
  <c r="E9" i="195"/>
  <c r="D9" i="195"/>
  <c r="I7" i="195"/>
  <c r="F9" i="195" s="1"/>
  <c r="I6" i="195"/>
  <c r="I50" i="194"/>
  <c r="H48" i="194"/>
  <c r="F48" i="194"/>
  <c r="I47" i="194"/>
  <c r="I46" i="194"/>
  <c r="F41" i="194"/>
  <c r="F42" i="194" s="1"/>
  <c r="G40" i="194"/>
  <c r="F40" i="194"/>
  <c r="E40" i="194"/>
  <c r="I39" i="194"/>
  <c r="G41" i="194" s="1"/>
  <c r="G42" i="194" s="1"/>
  <c r="I38" i="194"/>
  <c r="I34" i="194"/>
  <c r="H33" i="194"/>
  <c r="G33" i="194"/>
  <c r="E33" i="194"/>
  <c r="D33" i="194"/>
  <c r="I31" i="194"/>
  <c r="F33" i="194" s="1"/>
  <c r="I30" i="194"/>
  <c r="I26" i="194"/>
  <c r="F25" i="194"/>
  <c r="F26" i="194" s="1"/>
  <c r="H24" i="194"/>
  <c r="G24" i="194"/>
  <c r="E24" i="194"/>
  <c r="D24" i="194"/>
  <c r="I23" i="194"/>
  <c r="E25" i="194" s="1"/>
  <c r="E26" i="194" s="1"/>
  <c r="I22" i="194"/>
  <c r="F24" i="194" s="1"/>
  <c r="I18" i="194"/>
  <c r="G18" i="194"/>
  <c r="G17" i="194"/>
  <c r="E17" i="194"/>
  <c r="G16" i="194"/>
  <c r="I15" i="194"/>
  <c r="F17" i="194" s="1"/>
  <c r="I14" i="194"/>
  <c r="G10" i="194"/>
  <c r="H9" i="194"/>
  <c r="E9" i="194"/>
  <c r="G8" i="194"/>
  <c r="E8" i="194"/>
  <c r="I7" i="194"/>
  <c r="G9" i="194" s="1"/>
  <c r="I6" i="194"/>
  <c r="H10" i="194" s="1"/>
  <c r="D49" i="193"/>
  <c r="I47" i="193"/>
  <c r="F49" i="193" s="1"/>
  <c r="I46" i="193"/>
  <c r="I39" i="193"/>
  <c r="G41" i="193" s="1"/>
  <c r="I38" i="193"/>
  <c r="G40" i="193" s="1"/>
  <c r="H32" i="193"/>
  <c r="I31" i="193"/>
  <c r="F33" i="193" s="1"/>
  <c r="I30" i="193"/>
  <c r="I23" i="193"/>
  <c r="I22" i="193"/>
  <c r="E24" i="193" s="1"/>
  <c r="I15" i="193"/>
  <c r="H17" i="193" s="1"/>
  <c r="I14" i="193"/>
  <c r="E16" i="193" s="1"/>
  <c r="G8" i="193"/>
  <c r="E8" i="193"/>
  <c r="I7" i="193"/>
  <c r="D9" i="193" s="1"/>
  <c r="I6" i="193"/>
  <c r="D8" i="193" s="1"/>
  <c r="H66" i="192"/>
  <c r="G66" i="192"/>
  <c r="F66" i="192"/>
  <c r="E66" i="192"/>
  <c r="D66" i="192"/>
  <c r="I66" i="192" s="1"/>
  <c r="H65" i="192"/>
  <c r="G65" i="192"/>
  <c r="F65" i="192"/>
  <c r="E65" i="192"/>
  <c r="D65" i="192"/>
  <c r="H64" i="192"/>
  <c r="G64" i="192"/>
  <c r="F64" i="192"/>
  <c r="E64" i="192"/>
  <c r="D64" i="192"/>
  <c r="H63" i="192"/>
  <c r="G63" i="192"/>
  <c r="F63" i="192"/>
  <c r="E63" i="192"/>
  <c r="D63" i="192"/>
  <c r="I63" i="192" s="1"/>
  <c r="H62" i="192"/>
  <c r="G62" i="192"/>
  <c r="F62" i="192"/>
  <c r="E62" i="192"/>
  <c r="D62" i="192"/>
  <c r="H61" i="192"/>
  <c r="G61" i="192"/>
  <c r="F61" i="192"/>
  <c r="E61" i="192"/>
  <c r="D61" i="192"/>
  <c r="H55" i="192"/>
  <c r="G55" i="192"/>
  <c r="F55" i="192"/>
  <c r="E55" i="192"/>
  <c r="D55" i="192"/>
  <c r="I55" i="192" s="1"/>
  <c r="H54" i="192"/>
  <c r="G54" i="192"/>
  <c r="F54" i="192"/>
  <c r="E54" i="192"/>
  <c r="D54" i="192"/>
  <c r="H53" i="192"/>
  <c r="G53" i="192"/>
  <c r="F53" i="192"/>
  <c r="E53" i="192"/>
  <c r="D53" i="192"/>
  <c r="H52" i="192"/>
  <c r="G52" i="192"/>
  <c r="F52" i="192"/>
  <c r="E52" i="192"/>
  <c r="D52" i="192"/>
  <c r="I52" i="192" s="1"/>
  <c r="H51" i="192"/>
  <c r="G51" i="192"/>
  <c r="F51" i="192"/>
  <c r="E51" i="192"/>
  <c r="D51" i="192"/>
  <c r="H50" i="192"/>
  <c r="G50" i="192"/>
  <c r="F50" i="192"/>
  <c r="E50" i="192"/>
  <c r="D50" i="192"/>
  <c r="H44" i="192"/>
  <c r="G44" i="192"/>
  <c r="F44" i="192"/>
  <c r="E44" i="192"/>
  <c r="D44" i="192"/>
  <c r="H43" i="192"/>
  <c r="G43" i="192"/>
  <c r="F43" i="192"/>
  <c r="E43" i="192"/>
  <c r="D43" i="192"/>
  <c r="I43" i="192" s="1"/>
  <c r="H42" i="192"/>
  <c r="G42" i="192"/>
  <c r="F42" i="192"/>
  <c r="E42" i="192"/>
  <c r="D42" i="192"/>
  <c r="I42" i="192" s="1"/>
  <c r="H41" i="192"/>
  <c r="G41" i="192"/>
  <c r="F41" i="192"/>
  <c r="E41" i="192"/>
  <c r="D41" i="192"/>
  <c r="H40" i="192"/>
  <c r="G40" i="192"/>
  <c r="F40" i="192"/>
  <c r="E40" i="192"/>
  <c r="D40" i="192"/>
  <c r="H39" i="192"/>
  <c r="G39" i="192"/>
  <c r="F39" i="192"/>
  <c r="E39" i="192"/>
  <c r="D39" i="192"/>
  <c r="H33" i="192"/>
  <c r="G33" i="192"/>
  <c r="F33" i="192"/>
  <c r="E33" i="192"/>
  <c r="D33" i="192"/>
  <c r="H32" i="192"/>
  <c r="G32" i="192"/>
  <c r="F32" i="192"/>
  <c r="E32" i="192"/>
  <c r="D32" i="192"/>
  <c r="H31" i="192"/>
  <c r="G31" i="192"/>
  <c r="F31" i="192"/>
  <c r="E31" i="192"/>
  <c r="D31" i="192"/>
  <c r="I31" i="192" s="1"/>
  <c r="H30" i="192"/>
  <c r="G30" i="192"/>
  <c r="F30" i="192"/>
  <c r="E30" i="192"/>
  <c r="D30" i="192"/>
  <c r="H29" i="192"/>
  <c r="G29" i="192"/>
  <c r="F29" i="192"/>
  <c r="E29" i="192"/>
  <c r="D29" i="192"/>
  <c r="H28" i="192"/>
  <c r="G28" i="192"/>
  <c r="F28" i="192"/>
  <c r="E28" i="192"/>
  <c r="D28" i="192"/>
  <c r="H22" i="192"/>
  <c r="G22" i="192"/>
  <c r="F22" i="192"/>
  <c r="E22" i="192"/>
  <c r="D22" i="192"/>
  <c r="H21" i="192"/>
  <c r="G21" i="192"/>
  <c r="F21" i="192"/>
  <c r="E21" i="192"/>
  <c r="D21" i="192"/>
  <c r="I21" i="192" s="1"/>
  <c r="H20" i="192"/>
  <c r="G20" i="192"/>
  <c r="F20" i="192"/>
  <c r="E20" i="192"/>
  <c r="D20" i="192"/>
  <c r="H19" i="192"/>
  <c r="G19" i="192"/>
  <c r="F19" i="192"/>
  <c r="E19" i="192"/>
  <c r="D19" i="192"/>
  <c r="H18" i="192"/>
  <c r="G18" i="192"/>
  <c r="F18" i="192"/>
  <c r="E18" i="192"/>
  <c r="D18" i="192"/>
  <c r="H17" i="192"/>
  <c r="G17" i="192"/>
  <c r="F17" i="192"/>
  <c r="E17" i="192"/>
  <c r="D17" i="192"/>
  <c r="H11" i="192"/>
  <c r="G11" i="192"/>
  <c r="F11" i="192"/>
  <c r="E11" i="192"/>
  <c r="D11" i="192"/>
  <c r="H10" i="192"/>
  <c r="G10" i="192"/>
  <c r="F10" i="192"/>
  <c r="E10" i="192"/>
  <c r="D10" i="192"/>
  <c r="H9" i="192"/>
  <c r="G9" i="192"/>
  <c r="F9" i="192"/>
  <c r="E9" i="192"/>
  <c r="D9" i="192"/>
  <c r="I9" i="192" s="1"/>
  <c r="H8" i="192"/>
  <c r="G8" i="192"/>
  <c r="F8" i="192"/>
  <c r="E8" i="192"/>
  <c r="D8" i="192"/>
  <c r="H7" i="192"/>
  <c r="G7" i="192"/>
  <c r="F7" i="192"/>
  <c r="E7" i="192"/>
  <c r="D7" i="192"/>
  <c r="H6" i="192"/>
  <c r="G6" i="192"/>
  <c r="F6" i="192"/>
  <c r="E6" i="192"/>
  <c r="D6" i="192"/>
  <c r="I50" i="191"/>
  <c r="E50" i="191"/>
  <c r="G49" i="191"/>
  <c r="G50" i="191" s="1"/>
  <c r="E49" i="191"/>
  <c r="D49" i="191"/>
  <c r="F48" i="191"/>
  <c r="D48" i="191"/>
  <c r="I47" i="191"/>
  <c r="H49" i="191" s="1"/>
  <c r="I46" i="191"/>
  <c r="H42" i="191"/>
  <c r="F41" i="191"/>
  <c r="G40" i="191"/>
  <c r="D40" i="191"/>
  <c r="I39" i="191"/>
  <c r="H41" i="191" s="1"/>
  <c r="I38" i="191"/>
  <c r="E40" i="191" s="1"/>
  <c r="H33" i="191"/>
  <c r="G33" i="191"/>
  <c r="E33" i="191"/>
  <c r="E32" i="191"/>
  <c r="I31" i="191"/>
  <c r="F33" i="191" s="1"/>
  <c r="I30" i="191"/>
  <c r="I34" i="191" s="1"/>
  <c r="F25" i="191"/>
  <c r="F26" i="191" s="1"/>
  <c r="G24" i="191"/>
  <c r="E24" i="191"/>
  <c r="I23" i="191"/>
  <c r="G25" i="191" s="1"/>
  <c r="I22" i="191"/>
  <c r="I18" i="191"/>
  <c r="G17" i="191"/>
  <c r="E17" i="191"/>
  <c r="I15" i="191"/>
  <c r="D17" i="191" s="1"/>
  <c r="I14" i="191"/>
  <c r="F10" i="191"/>
  <c r="H9" i="191"/>
  <c r="H10" i="191" s="1"/>
  <c r="F9" i="191"/>
  <c r="D9" i="191"/>
  <c r="D10" i="191" s="1"/>
  <c r="H8" i="191"/>
  <c r="G8" i="191"/>
  <c r="F8" i="191"/>
  <c r="E8" i="191"/>
  <c r="I7" i="191"/>
  <c r="I6" i="191"/>
  <c r="I10" i="191" s="1"/>
  <c r="I50" i="190"/>
  <c r="G49" i="190"/>
  <c r="D49" i="190"/>
  <c r="D50" i="190" s="1"/>
  <c r="G48" i="190"/>
  <c r="F48" i="190"/>
  <c r="E48" i="190"/>
  <c r="D48" i="190"/>
  <c r="I47" i="190"/>
  <c r="E49" i="190" s="1"/>
  <c r="I46" i="190"/>
  <c r="G50" i="190" s="1"/>
  <c r="G42" i="190"/>
  <c r="G41" i="190"/>
  <c r="E41" i="190"/>
  <c r="E42" i="190" s="1"/>
  <c r="D41" i="190"/>
  <c r="H40" i="190"/>
  <c r="F40" i="190"/>
  <c r="I39" i="190"/>
  <c r="H41" i="190" s="1"/>
  <c r="I38" i="190"/>
  <c r="I42" i="190" s="1"/>
  <c r="I34" i="190"/>
  <c r="G34" i="190"/>
  <c r="D34" i="190"/>
  <c r="G33" i="190"/>
  <c r="F33" i="190"/>
  <c r="E33" i="190"/>
  <c r="D33" i="190"/>
  <c r="G32" i="190"/>
  <c r="D32" i="190"/>
  <c r="I31" i="190"/>
  <c r="H33" i="190" s="1"/>
  <c r="I30" i="190"/>
  <c r="I26" i="190"/>
  <c r="H24" i="190"/>
  <c r="G24" i="190"/>
  <c r="E24" i="190"/>
  <c r="D24" i="190"/>
  <c r="I23" i="190"/>
  <c r="F25" i="190" s="1"/>
  <c r="F26" i="190" s="1"/>
  <c r="I22" i="190"/>
  <c r="F24" i="190" s="1"/>
  <c r="G17" i="190"/>
  <c r="G18" i="190" s="1"/>
  <c r="E17" i="190"/>
  <c r="D16" i="190"/>
  <c r="I15" i="190"/>
  <c r="F17" i="190" s="1"/>
  <c r="I14" i="190"/>
  <c r="D10" i="190"/>
  <c r="H9" i="190"/>
  <c r="E9" i="190"/>
  <c r="D9" i="190"/>
  <c r="G8" i="190"/>
  <c r="E8" i="190"/>
  <c r="I7" i="190"/>
  <c r="G9" i="190" s="1"/>
  <c r="I6" i="190"/>
  <c r="F8" i="190" s="1"/>
  <c r="G48" i="189"/>
  <c r="I47" i="189"/>
  <c r="H49" i="189" s="1"/>
  <c r="I46" i="189"/>
  <c r="F48" i="189" s="1"/>
  <c r="E41" i="189"/>
  <c r="I39" i="189"/>
  <c r="H41" i="189" s="1"/>
  <c r="I38" i="189"/>
  <c r="I31" i="189"/>
  <c r="F33" i="189" s="1"/>
  <c r="I30" i="189"/>
  <c r="F32" i="189" s="1"/>
  <c r="H25" i="189"/>
  <c r="G25" i="189"/>
  <c r="E25" i="189"/>
  <c r="D25" i="189"/>
  <c r="I23" i="189"/>
  <c r="F25" i="189" s="1"/>
  <c r="I22" i="189"/>
  <c r="E24" i="189" s="1"/>
  <c r="E26" i="189" s="1"/>
  <c r="I15" i="189"/>
  <c r="I14" i="189"/>
  <c r="F16" i="189" s="1"/>
  <c r="I7" i="189"/>
  <c r="F9" i="189" s="1"/>
  <c r="I6" i="189"/>
  <c r="D8" i="189" s="1"/>
  <c r="H66" i="188"/>
  <c r="G66" i="188"/>
  <c r="F66" i="188"/>
  <c r="I66" i="188" s="1"/>
  <c r="E66" i="188"/>
  <c r="D66" i="188"/>
  <c r="I65" i="188"/>
  <c r="H65" i="188"/>
  <c r="G65" i="188"/>
  <c r="F65" i="188"/>
  <c r="E65" i="188"/>
  <c r="D65" i="188"/>
  <c r="H64" i="188"/>
  <c r="G64" i="188"/>
  <c r="F64" i="188"/>
  <c r="E64" i="188"/>
  <c r="I64" i="188" s="1"/>
  <c r="D64" i="188"/>
  <c r="H63" i="188"/>
  <c r="G63" i="188"/>
  <c r="F63" i="188"/>
  <c r="E63" i="188"/>
  <c r="D63" i="188"/>
  <c r="H62" i="188"/>
  <c r="G62" i="188"/>
  <c r="F62" i="188"/>
  <c r="E62" i="188"/>
  <c r="D62" i="188"/>
  <c r="H61" i="188"/>
  <c r="G61" i="188"/>
  <c r="F61" i="188"/>
  <c r="E61" i="188"/>
  <c r="D61" i="188"/>
  <c r="H55" i="188"/>
  <c r="G55" i="188"/>
  <c r="F55" i="188"/>
  <c r="E55" i="188"/>
  <c r="I55" i="188" s="1"/>
  <c r="D55" i="188"/>
  <c r="H54" i="188"/>
  <c r="G54" i="188"/>
  <c r="I54" i="188" s="1"/>
  <c r="F54" i="188"/>
  <c r="E54" i="188"/>
  <c r="D54" i="188"/>
  <c r="I53" i="188"/>
  <c r="H53" i="188"/>
  <c r="G53" i="188"/>
  <c r="F53" i="188"/>
  <c r="E53" i="188"/>
  <c r="D53" i="188"/>
  <c r="H52" i="188"/>
  <c r="G52" i="188"/>
  <c r="F52" i="188"/>
  <c r="E52" i="188"/>
  <c r="D52" i="188"/>
  <c r="H51" i="188"/>
  <c r="G51" i="188"/>
  <c r="F51" i="188"/>
  <c r="E51" i="188"/>
  <c r="D51" i="188"/>
  <c r="H50" i="188"/>
  <c r="G50" i="188"/>
  <c r="F50" i="188"/>
  <c r="E50" i="188"/>
  <c r="D50" i="188"/>
  <c r="I50" i="188" s="1"/>
  <c r="I44" i="188"/>
  <c r="H44" i="188"/>
  <c r="G44" i="188"/>
  <c r="F44" i="188"/>
  <c r="E44" i="188"/>
  <c r="D44" i="188"/>
  <c r="H43" i="188"/>
  <c r="G43" i="188"/>
  <c r="F43" i="188"/>
  <c r="E43" i="188"/>
  <c r="D43" i="188"/>
  <c r="I43" i="188" s="1"/>
  <c r="H42" i="188"/>
  <c r="G42" i="188"/>
  <c r="F42" i="188"/>
  <c r="E42" i="188"/>
  <c r="I42" i="188" s="1"/>
  <c r="D42" i="188"/>
  <c r="H41" i="188"/>
  <c r="G41" i="188"/>
  <c r="F41" i="188"/>
  <c r="E41" i="188"/>
  <c r="D41" i="188"/>
  <c r="H40" i="188"/>
  <c r="G40" i="188"/>
  <c r="F40" i="188"/>
  <c r="E40" i="188"/>
  <c r="D40" i="188"/>
  <c r="H39" i="188"/>
  <c r="G39" i="188"/>
  <c r="F39" i="188"/>
  <c r="E39" i="188"/>
  <c r="D39" i="188"/>
  <c r="E34" i="188"/>
  <c r="J8" i="203" s="1"/>
  <c r="H33" i="188"/>
  <c r="G33" i="188"/>
  <c r="F33" i="188"/>
  <c r="I33" i="188" s="1"/>
  <c r="E33" i="188"/>
  <c r="D33" i="188"/>
  <c r="H32" i="188"/>
  <c r="G32" i="188"/>
  <c r="F32" i="188"/>
  <c r="E32" i="188"/>
  <c r="D32" i="188"/>
  <c r="I32" i="188" s="1"/>
  <c r="H31" i="188"/>
  <c r="G31" i="188"/>
  <c r="F31" i="188"/>
  <c r="E31" i="188"/>
  <c r="I31" i="188" s="1"/>
  <c r="D31" i="188"/>
  <c r="H30" i="188"/>
  <c r="G30" i="188"/>
  <c r="F30" i="188"/>
  <c r="E30" i="188"/>
  <c r="D30" i="188"/>
  <c r="I29" i="188"/>
  <c r="H29" i="188"/>
  <c r="G29" i="188"/>
  <c r="F29" i="188"/>
  <c r="E29" i="188"/>
  <c r="D29" i="188"/>
  <c r="H28" i="188"/>
  <c r="G28" i="188"/>
  <c r="F28" i="188"/>
  <c r="E28" i="188"/>
  <c r="D28" i="188"/>
  <c r="I28" i="188" s="1"/>
  <c r="H22" i="188"/>
  <c r="G22" i="188"/>
  <c r="F22" i="188"/>
  <c r="E22" i="188"/>
  <c r="I22" i="188" s="1"/>
  <c r="D22" i="188"/>
  <c r="I21" i="188"/>
  <c r="H21" i="188"/>
  <c r="G21" i="188"/>
  <c r="F21" i="188"/>
  <c r="E21" i="188"/>
  <c r="D21" i="188"/>
  <c r="H20" i="188"/>
  <c r="G20" i="188"/>
  <c r="F20" i="188"/>
  <c r="I20" i="188" s="1"/>
  <c r="E20" i="188"/>
  <c r="D20" i="188"/>
  <c r="H19" i="188"/>
  <c r="G19" i="188"/>
  <c r="F19" i="188"/>
  <c r="E19" i="188"/>
  <c r="I19" i="188" s="1"/>
  <c r="D19" i="188"/>
  <c r="H18" i="188"/>
  <c r="G18" i="188"/>
  <c r="F18" i="188"/>
  <c r="E18" i="188"/>
  <c r="I18" i="188" s="1"/>
  <c r="D18" i="188"/>
  <c r="I17" i="188"/>
  <c r="H17" i="188"/>
  <c r="G17" i="188"/>
  <c r="F17" i="188"/>
  <c r="E17" i="188"/>
  <c r="D17" i="188"/>
  <c r="H11" i="188"/>
  <c r="G11" i="188"/>
  <c r="F11" i="188"/>
  <c r="E11" i="188"/>
  <c r="I11" i="188" s="1"/>
  <c r="D11" i="188"/>
  <c r="H10" i="188"/>
  <c r="G10" i="188"/>
  <c r="F10" i="188"/>
  <c r="E10" i="188"/>
  <c r="I10" i="188" s="1"/>
  <c r="D10" i="188"/>
  <c r="I9" i="188"/>
  <c r="H9" i="188"/>
  <c r="G9" i="188"/>
  <c r="F9" i="188"/>
  <c r="E9" i="188"/>
  <c r="D9" i="188"/>
  <c r="H8" i="188"/>
  <c r="G8" i="188"/>
  <c r="I8" i="188" s="1"/>
  <c r="F8" i="188"/>
  <c r="E8" i="188"/>
  <c r="D8" i="188"/>
  <c r="H7" i="188"/>
  <c r="G7" i="188"/>
  <c r="F7" i="188"/>
  <c r="E7" i="188"/>
  <c r="D7" i="188"/>
  <c r="H6" i="188"/>
  <c r="G6" i="188"/>
  <c r="F6" i="188"/>
  <c r="E6" i="188"/>
  <c r="I6" i="188" s="1"/>
  <c r="D6" i="188"/>
  <c r="I50" i="187"/>
  <c r="H48" i="187"/>
  <c r="G48" i="187"/>
  <c r="E48" i="187"/>
  <c r="D48" i="187"/>
  <c r="I47" i="187"/>
  <c r="E49" i="187" s="1"/>
  <c r="E50" i="187" s="1"/>
  <c r="I46" i="187"/>
  <c r="E42" i="187"/>
  <c r="G41" i="187"/>
  <c r="F41" i="187"/>
  <c r="E41" i="187"/>
  <c r="F40" i="187"/>
  <c r="I39" i="187"/>
  <c r="I38" i="187"/>
  <c r="I42" i="187" s="1"/>
  <c r="I31" i="187"/>
  <c r="I30" i="187"/>
  <c r="H25" i="187"/>
  <c r="G25" i="187"/>
  <c r="E25" i="187"/>
  <c r="D25" i="187"/>
  <c r="I23" i="187"/>
  <c r="F25" i="187" s="1"/>
  <c r="I22" i="187"/>
  <c r="I18" i="187"/>
  <c r="E18" i="187"/>
  <c r="F17" i="187"/>
  <c r="F18" i="187" s="1"/>
  <c r="D17" i="187"/>
  <c r="D18" i="187" s="1"/>
  <c r="B18" i="187" s="1"/>
  <c r="H16" i="187"/>
  <c r="G16" i="187"/>
  <c r="E16" i="187"/>
  <c r="D16" i="187"/>
  <c r="I15" i="187"/>
  <c r="E17" i="187" s="1"/>
  <c r="I14" i="187"/>
  <c r="F16" i="187" s="1"/>
  <c r="I10" i="187"/>
  <c r="G9" i="187"/>
  <c r="E9" i="187"/>
  <c r="E10" i="187" s="1"/>
  <c r="H8" i="187"/>
  <c r="F8" i="187"/>
  <c r="D8" i="187"/>
  <c r="I7" i="187"/>
  <c r="F9" i="187" s="1"/>
  <c r="I6" i="187"/>
  <c r="H49" i="186"/>
  <c r="G49" i="186"/>
  <c r="E49" i="186"/>
  <c r="D49" i="186"/>
  <c r="I47" i="186"/>
  <c r="F49" i="186" s="1"/>
  <c r="I46" i="186"/>
  <c r="I42" i="186"/>
  <c r="E42" i="186"/>
  <c r="F41" i="186"/>
  <c r="F42" i="186" s="1"/>
  <c r="D41" i="186"/>
  <c r="D42" i="186" s="1"/>
  <c r="B42" i="186" s="1"/>
  <c r="H40" i="186"/>
  <c r="G40" i="186"/>
  <c r="E40" i="186"/>
  <c r="D40" i="186"/>
  <c r="I39" i="186"/>
  <c r="E41" i="186" s="1"/>
  <c r="I38" i="186"/>
  <c r="I34" i="186"/>
  <c r="G33" i="186"/>
  <c r="E33" i="186"/>
  <c r="E34" i="186" s="1"/>
  <c r="H32" i="186"/>
  <c r="F32" i="186"/>
  <c r="D32" i="186"/>
  <c r="I31" i="186"/>
  <c r="F33" i="186" s="1"/>
  <c r="I30" i="186"/>
  <c r="G26" i="186"/>
  <c r="G24" i="186"/>
  <c r="I23" i="186"/>
  <c r="G25" i="186" s="1"/>
  <c r="I22" i="186"/>
  <c r="E18" i="186"/>
  <c r="H17" i="186"/>
  <c r="G17" i="186"/>
  <c r="E17" i="186"/>
  <c r="D17" i="186"/>
  <c r="E16" i="186"/>
  <c r="I15" i="186"/>
  <c r="F17" i="186" s="1"/>
  <c r="I14" i="186"/>
  <c r="I18" i="186" s="1"/>
  <c r="I10" i="186"/>
  <c r="D10" i="186"/>
  <c r="B10" i="186" s="1"/>
  <c r="F9" i="186"/>
  <c r="F10" i="186" s="1"/>
  <c r="D9" i="186"/>
  <c r="H8" i="186"/>
  <c r="G8" i="186"/>
  <c r="E8" i="186"/>
  <c r="D8" i="186"/>
  <c r="I7" i="186"/>
  <c r="E9" i="186" s="1"/>
  <c r="E10" i="186" s="1"/>
  <c r="I6" i="186"/>
  <c r="F8" i="186" s="1"/>
  <c r="H49" i="185"/>
  <c r="F49" i="185"/>
  <c r="F48" i="185"/>
  <c r="I47" i="185"/>
  <c r="G49" i="185" s="1"/>
  <c r="I46" i="185"/>
  <c r="H41" i="185"/>
  <c r="F40" i="185"/>
  <c r="F42" i="185" s="1"/>
  <c r="D40" i="185"/>
  <c r="I39" i="185"/>
  <c r="F41" i="185" s="1"/>
  <c r="I38" i="185"/>
  <c r="D32" i="185"/>
  <c r="I31" i="185"/>
  <c r="D33" i="185" s="1"/>
  <c r="I30" i="185"/>
  <c r="H32" i="185" s="1"/>
  <c r="G25" i="185"/>
  <c r="F25" i="185"/>
  <c r="E25" i="185"/>
  <c r="H24" i="185"/>
  <c r="I23" i="185"/>
  <c r="I22" i="185"/>
  <c r="E17" i="185"/>
  <c r="D17" i="185"/>
  <c r="F16" i="185"/>
  <c r="E16" i="185"/>
  <c r="I15" i="185"/>
  <c r="G17" i="185" s="1"/>
  <c r="I14" i="185"/>
  <c r="I7" i="185"/>
  <c r="H9" i="185" s="1"/>
  <c r="I6" i="185"/>
  <c r="H8" i="185" s="1"/>
  <c r="H66" i="184"/>
  <c r="G66" i="184"/>
  <c r="F66" i="184"/>
  <c r="E66" i="184"/>
  <c r="D66" i="184"/>
  <c r="H65" i="184"/>
  <c r="G65" i="184"/>
  <c r="F65" i="184"/>
  <c r="E65" i="184"/>
  <c r="D65" i="184"/>
  <c r="I65" i="184" s="1"/>
  <c r="H64" i="184"/>
  <c r="G64" i="184"/>
  <c r="F64" i="184"/>
  <c r="E64" i="184"/>
  <c r="D64" i="184"/>
  <c r="I64" i="184" s="1"/>
  <c r="H63" i="184"/>
  <c r="G63" i="184"/>
  <c r="F63" i="184"/>
  <c r="E63" i="184"/>
  <c r="D63" i="184"/>
  <c r="H62" i="184"/>
  <c r="G62" i="184"/>
  <c r="F62" i="184"/>
  <c r="E62" i="184"/>
  <c r="D62" i="184"/>
  <c r="H61" i="184"/>
  <c r="G61" i="184"/>
  <c r="F61" i="184"/>
  <c r="E61" i="184"/>
  <c r="D61" i="184"/>
  <c r="H55" i="184"/>
  <c r="G55" i="184"/>
  <c r="F55" i="184"/>
  <c r="E55" i="184"/>
  <c r="D55" i="184"/>
  <c r="H54" i="184"/>
  <c r="G54" i="184"/>
  <c r="F54" i="184"/>
  <c r="E54" i="184"/>
  <c r="D54" i="184"/>
  <c r="I54" i="184" s="1"/>
  <c r="I53" i="184"/>
  <c r="H53" i="184"/>
  <c r="G53" i="184"/>
  <c r="F53" i="184"/>
  <c r="E53" i="184"/>
  <c r="D53" i="184"/>
  <c r="H52" i="184"/>
  <c r="G52" i="184"/>
  <c r="I52" i="184" s="1"/>
  <c r="F52" i="184"/>
  <c r="E52" i="184"/>
  <c r="D52" i="184"/>
  <c r="H51" i="184"/>
  <c r="G51" i="184"/>
  <c r="F51" i="184"/>
  <c r="E51" i="184"/>
  <c r="D51" i="184"/>
  <c r="I51" i="184" s="1"/>
  <c r="H50" i="184"/>
  <c r="G50" i="184"/>
  <c r="F50" i="184"/>
  <c r="E50" i="184"/>
  <c r="D50" i="184"/>
  <c r="H44" i="184"/>
  <c r="G44" i="184"/>
  <c r="F44" i="184"/>
  <c r="E44" i="184"/>
  <c r="D44" i="184"/>
  <c r="H43" i="184"/>
  <c r="G43" i="184"/>
  <c r="F43" i="184"/>
  <c r="E43" i="184"/>
  <c r="D43" i="184"/>
  <c r="H42" i="184"/>
  <c r="G42" i="184"/>
  <c r="F42" i="184"/>
  <c r="E42" i="184"/>
  <c r="D42" i="184"/>
  <c r="I42" i="184" s="1"/>
  <c r="H41" i="184"/>
  <c r="G41" i="184"/>
  <c r="F41" i="184"/>
  <c r="E41" i="184"/>
  <c r="D41" i="184"/>
  <c r="H40" i="184"/>
  <c r="G40" i="184"/>
  <c r="F40" i="184"/>
  <c r="E40" i="184"/>
  <c r="D40" i="184"/>
  <c r="H39" i="184"/>
  <c r="G39" i="184"/>
  <c r="F39" i="184"/>
  <c r="E39" i="184"/>
  <c r="D39" i="184"/>
  <c r="H33" i="184"/>
  <c r="G33" i="184"/>
  <c r="F33" i="184"/>
  <c r="E33" i="184"/>
  <c r="D33" i="184"/>
  <c r="H32" i="184"/>
  <c r="G32" i="184"/>
  <c r="F32" i="184"/>
  <c r="E32" i="184"/>
  <c r="D32" i="184"/>
  <c r="H31" i="184"/>
  <c r="G31" i="184"/>
  <c r="F31" i="184"/>
  <c r="E31" i="184"/>
  <c r="D31" i="184"/>
  <c r="I31" i="184" s="1"/>
  <c r="H30" i="184"/>
  <c r="G30" i="184"/>
  <c r="F30" i="184"/>
  <c r="I30" i="184" s="1"/>
  <c r="E30" i="184"/>
  <c r="D30" i="184"/>
  <c r="H29" i="184"/>
  <c r="G29" i="184"/>
  <c r="F29" i="184"/>
  <c r="E29" i="184"/>
  <c r="D29" i="184"/>
  <c r="H28" i="184"/>
  <c r="G28" i="184"/>
  <c r="F28" i="184"/>
  <c r="E28" i="184"/>
  <c r="D28" i="184"/>
  <c r="I28" i="184" s="1"/>
  <c r="G34" i="184" s="1"/>
  <c r="N7" i="203" s="1"/>
  <c r="H22" i="184"/>
  <c r="G22" i="184"/>
  <c r="F22" i="184"/>
  <c r="E22" i="184"/>
  <c r="D22" i="184"/>
  <c r="H21" i="184"/>
  <c r="G21" i="184"/>
  <c r="F21" i="184"/>
  <c r="E21" i="184"/>
  <c r="D21" i="184"/>
  <c r="I21" i="184" s="1"/>
  <c r="H20" i="184"/>
  <c r="G20" i="184"/>
  <c r="F20" i="184"/>
  <c r="E20" i="184"/>
  <c r="D20" i="184"/>
  <c r="I20" i="184" s="1"/>
  <c r="H19" i="184"/>
  <c r="G19" i="184"/>
  <c r="F19" i="184"/>
  <c r="E19" i="184"/>
  <c r="D19" i="184"/>
  <c r="H18" i="184"/>
  <c r="G18" i="184"/>
  <c r="F18" i="184"/>
  <c r="E18" i="184"/>
  <c r="D18" i="184"/>
  <c r="H17" i="184"/>
  <c r="G17" i="184"/>
  <c r="F17" i="184"/>
  <c r="E17" i="184"/>
  <c r="D17" i="184"/>
  <c r="H11" i="184"/>
  <c r="G11" i="184"/>
  <c r="F11" i="184"/>
  <c r="E11" i="184"/>
  <c r="D11" i="184"/>
  <c r="H10" i="184"/>
  <c r="G10" i="184"/>
  <c r="F10" i="184"/>
  <c r="E10" i="184"/>
  <c r="D10" i="184"/>
  <c r="I10" i="184" s="1"/>
  <c r="I9" i="184"/>
  <c r="H9" i="184"/>
  <c r="G9" i="184"/>
  <c r="F9" i="184"/>
  <c r="E9" i="184"/>
  <c r="D9" i="184"/>
  <c r="H8" i="184"/>
  <c r="G8" i="184"/>
  <c r="F8" i="184"/>
  <c r="E8" i="184"/>
  <c r="D8" i="184"/>
  <c r="H7" i="184"/>
  <c r="G7" i="184"/>
  <c r="F7" i="184"/>
  <c r="E7" i="184"/>
  <c r="D7" i="184"/>
  <c r="H6" i="184"/>
  <c r="G6" i="184"/>
  <c r="F6" i="184"/>
  <c r="E6" i="184"/>
  <c r="D6" i="184"/>
  <c r="I6" i="184" s="1"/>
  <c r="G49" i="183"/>
  <c r="E49" i="183"/>
  <c r="D49" i="183"/>
  <c r="I47" i="183"/>
  <c r="H49" i="183" s="1"/>
  <c r="I46" i="183"/>
  <c r="H41" i="183"/>
  <c r="G41" i="183"/>
  <c r="E41" i="183"/>
  <c r="D41" i="183"/>
  <c r="I39" i="183"/>
  <c r="F41" i="183" s="1"/>
  <c r="I38" i="183"/>
  <c r="E40" i="183" s="1"/>
  <c r="I34" i="183"/>
  <c r="E34" i="183"/>
  <c r="H33" i="183"/>
  <c r="G33" i="183"/>
  <c r="E33" i="183"/>
  <c r="H32" i="183"/>
  <c r="G32" i="183"/>
  <c r="E32" i="183"/>
  <c r="D32" i="183"/>
  <c r="I31" i="183"/>
  <c r="F33" i="183" s="1"/>
  <c r="I30" i="183"/>
  <c r="F32" i="183" s="1"/>
  <c r="E25" i="183"/>
  <c r="E26" i="183" s="1"/>
  <c r="H24" i="183"/>
  <c r="G24" i="183"/>
  <c r="I23" i="183"/>
  <c r="F25" i="183" s="1"/>
  <c r="I22" i="183"/>
  <c r="H17" i="183"/>
  <c r="H18" i="183" s="1"/>
  <c r="F17" i="183"/>
  <c r="E17" i="183"/>
  <c r="F16" i="183"/>
  <c r="I15" i="183"/>
  <c r="I14" i="183"/>
  <c r="H9" i="183"/>
  <c r="H10" i="183" s="1"/>
  <c r="D9" i="183"/>
  <c r="D10" i="183" s="1"/>
  <c r="H8" i="183"/>
  <c r="G8" i="183"/>
  <c r="F8" i="183"/>
  <c r="E8" i="183"/>
  <c r="I7" i="183"/>
  <c r="G9" i="183" s="1"/>
  <c r="I6" i="183"/>
  <c r="I10" i="183" s="1"/>
  <c r="I50" i="182"/>
  <c r="G49" i="182"/>
  <c r="F49" i="182"/>
  <c r="F50" i="182" s="1"/>
  <c r="G48" i="182"/>
  <c r="F48" i="182"/>
  <c r="E48" i="182"/>
  <c r="D48" i="182"/>
  <c r="I47" i="182"/>
  <c r="I46" i="182"/>
  <c r="G50" i="182" s="1"/>
  <c r="G42" i="182"/>
  <c r="G41" i="182"/>
  <c r="E41" i="182"/>
  <c r="D41" i="182"/>
  <c r="G40" i="182"/>
  <c r="F40" i="182"/>
  <c r="I39" i="182"/>
  <c r="H41" i="182" s="1"/>
  <c r="I38" i="182"/>
  <c r="H33" i="182"/>
  <c r="G33" i="182"/>
  <c r="G34" i="182" s="1"/>
  <c r="E33" i="182"/>
  <c r="D33" i="182"/>
  <c r="E32" i="182"/>
  <c r="I31" i="182"/>
  <c r="F33" i="182" s="1"/>
  <c r="I30" i="182"/>
  <c r="I26" i="182"/>
  <c r="E26" i="182"/>
  <c r="H25" i="182"/>
  <c r="G25" i="182"/>
  <c r="E25" i="182"/>
  <c r="H24" i="182"/>
  <c r="G24" i="182"/>
  <c r="E24" i="182"/>
  <c r="D24" i="182"/>
  <c r="I23" i="182"/>
  <c r="F25" i="182" s="1"/>
  <c r="I22" i="182"/>
  <c r="F24" i="182" s="1"/>
  <c r="E17" i="182"/>
  <c r="E18" i="182" s="1"/>
  <c r="H16" i="182"/>
  <c r="G16" i="182"/>
  <c r="I15" i="182"/>
  <c r="F17" i="182" s="1"/>
  <c r="I14" i="182"/>
  <c r="H9" i="182"/>
  <c r="H10" i="182" s="1"/>
  <c r="F9" i="182"/>
  <c r="E9" i="182"/>
  <c r="F8" i="182"/>
  <c r="I7" i="182"/>
  <c r="I6" i="182"/>
  <c r="I47" i="181"/>
  <c r="F49" i="181" s="1"/>
  <c r="I46" i="181"/>
  <c r="H48" i="181" s="1"/>
  <c r="E40" i="181"/>
  <c r="I39" i="181"/>
  <c r="I38" i="181"/>
  <c r="D40" i="181" s="1"/>
  <c r="I31" i="181"/>
  <c r="F33" i="181" s="1"/>
  <c r="I30" i="181"/>
  <c r="G32" i="181" s="1"/>
  <c r="H25" i="181"/>
  <c r="G25" i="181"/>
  <c r="E25" i="181"/>
  <c r="D25" i="181"/>
  <c r="I23" i="181"/>
  <c r="F25" i="181" s="1"/>
  <c r="I22" i="181"/>
  <c r="E24" i="181" s="1"/>
  <c r="I18" i="181"/>
  <c r="G18" i="181"/>
  <c r="H17" i="181"/>
  <c r="G17" i="181"/>
  <c r="E17" i="181"/>
  <c r="H16" i="181"/>
  <c r="G16" i="181"/>
  <c r="E16" i="181"/>
  <c r="I15" i="181"/>
  <c r="F17" i="181" s="1"/>
  <c r="I14" i="181"/>
  <c r="I7" i="181"/>
  <c r="G9" i="181" s="1"/>
  <c r="I6" i="181"/>
  <c r="G8" i="181" s="1"/>
  <c r="H66" i="180"/>
  <c r="G66" i="180"/>
  <c r="F66" i="180"/>
  <c r="E66" i="180"/>
  <c r="D66" i="180"/>
  <c r="I66" i="180" s="1"/>
  <c r="H65" i="180"/>
  <c r="G65" i="180"/>
  <c r="F65" i="180"/>
  <c r="E65" i="180"/>
  <c r="D65" i="180"/>
  <c r="H64" i="180"/>
  <c r="G64" i="180"/>
  <c r="F64" i="180"/>
  <c r="E64" i="180"/>
  <c r="D64" i="180"/>
  <c r="H63" i="180"/>
  <c r="G63" i="180"/>
  <c r="F63" i="180"/>
  <c r="E63" i="180"/>
  <c r="D63" i="180"/>
  <c r="I63" i="180" s="1"/>
  <c r="H62" i="180"/>
  <c r="G62" i="180"/>
  <c r="F62" i="180"/>
  <c r="E62" i="180"/>
  <c r="D62" i="180"/>
  <c r="I62" i="180" s="1"/>
  <c r="H61" i="180"/>
  <c r="G61" i="180"/>
  <c r="F61" i="180"/>
  <c r="E61" i="180"/>
  <c r="D61" i="180"/>
  <c r="I55" i="180"/>
  <c r="H55" i="180"/>
  <c r="G55" i="180"/>
  <c r="F55" i="180"/>
  <c r="E55" i="180"/>
  <c r="D55" i="180"/>
  <c r="H54" i="180"/>
  <c r="G54" i="180"/>
  <c r="F54" i="180"/>
  <c r="E54" i="180"/>
  <c r="D54" i="180"/>
  <c r="H53" i="180"/>
  <c r="G53" i="180"/>
  <c r="F53" i="180"/>
  <c r="E53" i="180"/>
  <c r="D53" i="180"/>
  <c r="I52" i="180"/>
  <c r="H52" i="180"/>
  <c r="G52" i="180"/>
  <c r="F52" i="180"/>
  <c r="E52" i="180"/>
  <c r="D52" i="180"/>
  <c r="H51" i="180"/>
  <c r="G51" i="180"/>
  <c r="F51" i="180"/>
  <c r="E51" i="180"/>
  <c r="D51" i="180"/>
  <c r="I51" i="180" s="1"/>
  <c r="H50" i="180"/>
  <c r="G50" i="180"/>
  <c r="F50" i="180"/>
  <c r="E50" i="180"/>
  <c r="D50" i="180"/>
  <c r="I50" i="180" s="1"/>
  <c r="H44" i="180"/>
  <c r="G44" i="180"/>
  <c r="F44" i="180"/>
  <c r="E44" i="180"/>
  <c r="D44" i="180"/>
  <c r="I44" i="180" s="1"/>
  <c r="H43" i="180"/>
  <c r="G43" i="180"/>
  <c r="F43" i="180"/>
  <c r="E43" i="180"/>
  <c r="D43" i="180"/>
  <c r="I43" i="180" s="1"/>
  <c r="I42" i="180"/>
  <c r="H42" i="180"/>
  <c r="G42" i="180"/>
  <c r="F42" i="180"/>
  <c r="E42" i="180"/>
  <c r="D42" i="180"/>
  <c r="I41" i="180"/>
  <c r="H41" i="180"/>
  <c r="G41" i="180"/>
  <c r="F41" i="180"/>
  <c r="E41" i="180"/>
  <c r="D41" i="180"/>
  <c r="H40" i="180"/>
  <c r="G40" i="180"/>
  <c r="F40" i="180"/>
  <c r="E40" i="180"/>
  <c r="D40" i="180"/>
  <c r="I40" i="180" s="1"/>
  <c r="H39" i="180"/>
  <c r="G39" i="180"/>
  <c r="F39" i="180"/>
  <c r="E39" i="180"/>
  <c r="D39" i="180"/>
  <c r="I39" i="180" s="1"/>
  <c r="H33" i="180"/>
  <c r="G33" i="180"/>
  <c r="F33" i="180"/>
  <c r="E33" i="180"/>
  <c r="D33" i="180"/>
  <c r="I33" i="180" s="1"/>
  <c r="H32" i="180"/>
  <c r="G32" i="180"/>
  <c r="F32" i="180"/>
  <c r="E32" i="180"/>
  <c r="D32" i="180"/>
  <c r="I32" i="180" s="1"/>
  <c r="I31" i="180"/>
  <c r="H31" i="180"/>
  <c r="G31" i="180"/>
  <c r="F31" i="180"/>
  <c r="E31" i="180"/>
  <c r="D31" i="180"/>
  <c r="I30" i="180"/>
  <c r="H30" i="180"/>
  <c r="G30" i="180"/>
  <c r="F30" i="180"/>
  <c r="E30" i="180"/>
  <c r="D30" i="180"/>
  <c r="H29" i="180"/>
  <c r="G29" i="180"/>
  <c r="F29" i="180"/>
  <c r="E29" i="180"/>
  <c r="D29" i="180"/>
  <c r="I29" i="180" s="1"/>
  <c r="H28" i="180"/>
  <c r="G28" i="180"/>
  <c r="F28" i="180"/>
  <c r="E28" i="180"/>
  <c r="D28" i="180"/>
  <c r="I28" i="180" s="1"/>
  <c r="H22" i="180"/>
  <c r="G22" i="180"/>
  <c r="F22" i="180"/>
  <c r="E22" i="180"/>
  <c r="D22" i="180"/>
  <c r="I22" i="180" s="1"/>
  <c r="H21" i="180"/>
  <c r="G21" i="180"/>
  <c r="F21" i="180"/>
  <c r="E21" i="180"/>
  <c r="D21" i="180"/>
  <c r="I21" i="180" s="1"/>
  <c r="I20" i="180"/>
  <c r="H20" i="180"/>
  <c r="G20" i="180"/>
  <c r="F20" i="180"/>
  <c r="E20" i="180"/>
  <c r="D20" i="180"/>
  <c r="I19" i="180"/>
  <c r="H19" i="180"/>
  <c r="G19" i="180"/>
  <c r="F19" i="180"/>
  <c r="E19" i="180"/>
  <c r="D19" i="180"/>
  <c r="H18" i="180"/>
  <c r="G18" i="180"/>
  <c r="F18" i="180"/>
  <c r="E18" i="180"/>
  <c r="D18" i="180"/>
  <c r="I18" i="180" s="1"/>
  <c r="H17" i="180"/>
  <c r="G17" i="180"/>
  <c r="F17" i="180"/>
  <c r="E17" i="180"/>
  <c r="D17" i="180"/>
  <c r="I17" i="180" s="1"/>
  <c r="H11" i="180"/>
  <c r="G11" i="180"/>
  <c r="F11" i="180"/>
  <c r="E11" i="180"/>
  <c r="D11" i="180"/>
  <c r="I11" i="180" s="1"/>
  <c r="H10" i="180"/>
  <c r="G10" i="180"/>
  <c r="F10" i="180"/>
  <c r="E10" i="180"/>
  <c r="D10" i="180"/>
  <c r="I10" i="180" s="1"/>
  <c r="I9" i="180"/>
  <c r="H9" i="180"/>
  <c r="G9" i="180"/>
  <c r="F9" i="180"/>
  <c r="E9" i="180"/>
  <c r="D9" i="180"/>
  <c r="H8" i="180"/>
  <c r="G8" i="180"/>
  <c r="I8" i="180" s="1"/>
  <c r="F8" i="180"/>
  <c r="E8" i="180"/>
  <c r="D8" i="180"/>
  <c r="H7" i="180"/>
  <c r="G7" i="180"/>
  <c r="F7" i="180"/>
  <c r="E7" i="180"/>
  <c r="D7" i="180"/>
  <c r="I7" i="180" s="1"/>
  <c r="H6" i="180"/>
  <c r="G6" i="180"/>
  <c r="F6" i="180"/>
  <c r="E6" i="180"/>
  <c r="D6" i="180"/>
  <c r="I50" i="179"/>
  <c r="D50" i="179"/>
  <c r="G49" i="179"/>
  <c r="D49" i="179"/>
  <c r="H48" i="179"/>
  <c r="G48" i="179"/>
  <c r="F48" i="179"/>
  <c r="E48" i="179"/>
  <c r="D48" i="179"/>
  <c r="I47" i="179"/>
  <c r="H49" i="179" s="1"/>
  <c r="H50" i="179" s="1"/>
  <c r="I46" i="179"/>
  <c r="G50" i="179" s="1"/>
  <c r="G41" i="179"/>
  <c r="E41" i="179"/>
  <c r="I39" i="179"/>
  <c r="F41" i="179" s="1"/>
  <c r="I38" i="179"/>
  <c r="D34" i="179"/>
  <c r="H33" i="179"/>
  <c r="G33" i="179"/>
  <c r="E33" i="179"/>
  <c r="D33" i="179"/>
  <c r="G32" i="179"/>
  <c r="F32" i="179"/>
  <c r="E32" i="179"/>
  <c r="I31" i="179"/>
  <c r="F33" i="179" s="1"/>
  <c r="I30" i="179"/>
  <c r="I34" i="179" s="1"/>
  <c r="E26" i="179"/>
  <c r="H25" i="179"/>
  <c r="G25" i="179"/>
  <c r="E25" i="179"/>
  <c r="D25" i="179"/>
  <c r="H24" i="179"/>
  <c r="I23" i="179"/>
  <c r="F25" i="179" s="1"/>
  <c r="I22" i="179"/>
  <c r="I18" i="179"/>
  <c r="H16" i="179"/>
  <c r="E16" i="179"/>
  <c r="D16" i="179"/>
  <c r="I15" i="179"/>
  <c r="G17" i="179" s="1"/>
  <c r="I14" i="179"/>
  <c r="G18" i="179" s="1"/>
  <c r="H8" i="179"/>
  <c r="G8" i="179"/>
  <c r="F8" i="179"/>
  <c r="E8" i="179"/>
  <c r="I7" i="179"/>
  <c r="H9" i="179" s="1"/>
  <c r="H10" i="179" s="1"/>
  <c r="I6" i="179"/>
  <c r="I10" i="179" s="1"/>
  <c r="R52" i="178"/>
  <c r="I50" i="178"/>
  <c r="H49" i="178"/>
  <c r="H50" i="178" s="1"/>
  <c r="G49" i="178"/>
  <c r="D49" i="178"/>
  <c r="H48" i="178"/>
  <c r="F48" i="178"/>
  <c r="E48" i="178"/>
  <c r="D48" i="178"/>
  <c r="I47" i="178"/>
  <c r="F49" i="178" s="1"/>
  <c r="F50" i="178" s="1"/>
  <c r="I46" i="178"/>
  <c r="G50" i="178" s="1"/>
  <c r="I42" i="178"/>
  <c r="D42" i="178"/>
  <c r="G41" i="178"/>
  <c r="D41" i="178"/>
  <c r="H40" i="178"/>
  <c r="G40" i="178"/>
  <c r="F40" i="178"/>
  <c r="D40" i="178"/>
  <c r="I39" i="178"/>
  <c r="H41" i="178" s="1"/>
  <c r="H42" i="178" s="1"/>
  <c r="I38" i="178"/>
  <c r="E40" i="178" s="1"/>
  <c r="G33" i="178"/>
  <c r="E33" i="178"/>
  <c r="I31" i="178"/>
  <c r="F33" i="178" s="1"/>
  <c r="I30" i="178"/>
  <c r="D26" i="178"/>
  <c r="H25" i="178"/>
  <c r="G25" i="178"/>
  <c r="E25" i="178"/>
  <c r="D25" i="178"/>
  <c r="G24" i="178"/>
  <c r="F24" i="178"/>
  <c r="E24" i="178"/>
  <c r="I23" i="178"/>
  <c r="F25" i="178" s="1"/>
  <c r="I22" i="178"/>
  <c r="I26" i="178" s="1"/>
  <c r="E18" i="178"/>
  <c r="H17" i="178"/>
  <c r="G17" i="178"/>
  <c r="E17" i="178"/>
  <c r="D17" i="178"/>
  <c r="H16" i="178"/>
  <c r="I15" i="178"/>
  <c r="F17" i="178" s="1"/>
  <c r="I14" i="178"/>
  <c r="F18" i="178" s="1"/>
  <c r="I10" i="178"/>
  <c r="H8" i="178"/>
  <c r="G8" i="178"/>
  <c r="E8" i="178"/>
  <c r="D8" i="178"/>
  <c r="I7" i="178"/>
  <c r="G9" i="178" s="1"/>
  <c r="I6" i="178"/>
  <c r="G10" i="178" s="1"/>
  <c r="D49" i="177"/>
  <c r="I47" i="177"/>
  <c r="E49" i="177" s="1"/>
  <c r="I46" i="177"/>
  <c r="I42" i="177"/>
  <c r="H41" i="177"/>
  <c r="H42" i="177" s="1"/>
  <c r="G41" i="177"/>
  <c r="D41" i="177"/>
  <c r="H40" i="177"/>
  <c r="F40" i="177"/>
  <c r="E40" i="177"/>
  <c r="D40" i="177"/>
  <c r="I39" i="177"/>
  <c r="F41" i="177" s="1"/>
  <c r="F42" i="177" s="1"/>
  <c r="I38" i="177"/>
  <c r="G42" i="177" s="1"/>
  <c r="I34" i="177"/>
  <c r="D34" i="177"/>
  <c r="G33" i="177"/>
  <c r="D33" i="177"/>
  <c r="H32" i="177"/>
  <c r="G32" i="177"/>
  <c r="F32" i="177"/>
  <c r="D32" i="177"/>
  <c r="I31" i="177"/>
  <c r="H33" i="177" s="1"/>
  <c r="H34" i="177" s="1"/>
  <c r="I30" i="177"/>
  <c r="E32" i="177" s="1"/>
  <c r="G25" i="177"/>
  <c r="E25" i="177"/>
  <c r="I23" i="177"/>
  <c r="F25" i="177" s="1"/>
  <c r="I22" i="177"/>
  <c r="D18" i="177"/>
  <c r="H17" i="177"/>
  <c r="G17" i="177"/>
  <c r="E17" i="177"/>
  <c r="D17" i="177"/>
  <c r="G16" i="177"/>
  <c r="F16" i="177"/>
  <c r="E16" i="177"/>
  <c r="I15" i="177"/>
  <c r="F17" i="177" s="1"/>
  <c r="I14" i="177"/>
  <c r="I18" i="177" s="1"/>
  <c r="I7" i="177"/>
  <c r="F9" i="177" s="1"/>
  <c r="I6" i="177"/>
  <c r="F6" i="175"/>
  <c r="E27" i="174"/>
  <c r="E26" i="174"/>
  <c r="E25" i="174"/>
  <c r="E24" i="174"/>
  <c r="H23" i="174"/>
  <c r="E23" i="174"/>
  <c r="E22" i="174"/>
  <c r="J15" i="174" s="1"/>
  <c r="G36" i="174" s="1"/>
  <c r="I17" i="174"/>
  <c r="K35" i="174" s="1"/>
  <c r="I16" i="174"/>
  <c r="I24" i="174" s="1"/>
  <c r="I15" i="174"/>
  <c r="H15" i="174"/>
  <c r="S38" i="173"/>
  <c r="E27" i="173"/>
  <c r="E26" i="173"/>
  <c r="E25" i="173"/>
  <c r="E24" i="173"/>
  <c r="E23" i="173"/>
  <c r="E22" i="173"/>
  <c r="H15" i="173"/>
  <c r="H23" i="173" s="1"/>
  <c r="S38" i="172"/>
  <c r="E27" i="172"/>
  <c r="E26" i="172"/>
  <c r="I25" i="172"/>
  <c r="E25" i="172"/>
  <c r="E24" i="172"/>
  <c r="I23" i="172"/>
  <c r="E23" i="172"/>
  <c r="E22" i="172"/>
  <c r="I17" i="172"/>
  <c r="K35" i="172" s="1"/>
  <c r="I16" i="172"/>
  <c r="I24" i="172" s="1"/>
  <c r="J15" i="172"/>
  <c r="G36" i="172" s="1"/>
  <c r="F7" i="175" s="1"/>
  <c r="I15" i="172"/>
  <c r="H15" i="172"/>
  <c r="G34" i="172" s="1"/>
  <c r="G35" i="171"/>
  <c r="I34" i="171"/>
  <c r="E27" i="171"/>
  <c r="E26" i="171"/>
  <c r="H25" i="171"/>
  <c r="E25" i="171"/>
  <c r="H24" i="171"/>
  <c r="E24" i="171"/>
  <c r="I23" i="171"/>
  <c r="E23" i="171"/>
  <c r="E22" i="171"/>
  <c r="J15" i="171" s="1"/>
  <c r="G36" i="171" s="1"/>
  <c r="J17" i="171"/>
  <c r="K36" i="171" s="1"/>
  <c r="I17" i="171"/>
  <c r="H17" i="171"/>
  <c r="K34" i="171" s="1"/>
  <c r="J16" i="171"/>
  <c r="I36" i="171" s="1"/>
  <c r="I16" i="171"/>
  <c r="I35" i="171" s="1"/>
  <c r="H16" i="171"/>
  <c r="I15" i="171"/>
  <c r="H15" i="171"/>
  <c r="G34" i="170"/>
  <c r="E27" i="170"/>
  <c r="E26" i="170"/>
  <c r="E25" i="170"/>
  <c r="E24" i="170"/>
  <c r="H23" i="170"/>
  <c r="E23" i="170"/>
  <c r="E22" i="170"/>
  <c r="J16" i="170"/>
  <c r="I36" i="170" s="1"/>
  <c r="I16" i="170"/>
  <c r="H16" i="170"/>
  <c r="I34" i="170" s="1"/>
  <c r="J15" i="170"/>
  <c r="G36" i="170" s="1"/>
  <c r="I15" i="170"/>
  <c r="G35" i="170" s="1"/>
  <c r="H15" i="170"/>
  <c r="E27" i="169"/>
  <c r="E26" i="169"/>
  <c r="E25" i="169"/>
  <c r="E24" i="169"/>
  <c r="E23" i="169"/>
  <c r="E22" i="169"/>
  <c r="I20" i="169"/>
  <c r="Q35" i="169" s="1"/>
  <c r="H66" i="168"/>
  <c r="G66" i="168"/>
  <c r="F66" i="168"/>
  <c r="E66" i="168"/>
  <c r="D66" i="168"/>
  <c r="H65" i="168"/>
  <c r="G65" i="168"/>
  <c r="F65" i="168"/>
  <c r="I65" i="168" s="1"/>
  <c r="E65" i="168"/>
  <c r="D65" i="168"/>
  <c r="H64" i="168"/>
  <c r="G64" i="168"/>
  <c r="F64" i="168"/>
  <c r="E64" i="168"/>
  <c r="D64" i="168"/>
  <c r="I64" i="168" s="1"/>
  <c r="H63" i="168"/>
  <c r="G63" i="168"/>
  <c r="F63" i="168"/>
  <c r="E63" i="168"/>
  <c r="I63" i="168" s="1"/>
  <c r="D63" i="168"/>
  <c r="H62" i="168"/>
  <c r="G62" i="168"/>
  <c r="F62" i="168"/>
  <c r="E62" i="168"/>
  <c r="D62" i="168"/>
  <c r="H61" i="168"/>
  <c r="G61" i="168"/>
  <c r="F61" i="168"/>
  <c r="E61" i="168"/>
  <c r="D61" i="168"/>
  <c r="H55" i="168"/>
  <c r="G55" i="168"/>
  <c r="F55" i="168"/>
  <c r="E55" i="168"/>
  <c r="D55" i="168"/>
  <c r="H54" i="168"/>
  <c r="G54" i="168"/>
  <c r="F54" i="168"/>
  <c r="I54" i="168" s="1"/>
  <c r="E54" i="168"/>
  <c r="D54" i="168"/>
  <c r="H53" i="168"/>
  <c r="G53" i="168"/>
  <c r="F53" i="168"/>
  <c r="E53" i="168"/>
  <c r="D53" i="168"/>
  <c r="I53" i="168" s="1"/>
  <c r="H52" i="168"/>
  <c r="G52" i="168"/>
  <c r="F52" i="168"/>
  <c r="E52" i="168"/>
  <c r="I52" i="168" s="1"/>
  <c r="D52" i="168"/>
  <c r="H51" i="168"/>
  <c r="G51" i="168"/>
  <c r="F51" i="168"/>
  <c r="E51" i="168"/>
  <c r="D51" i="168"/>
  <c r="H50" i="168"/>
  <c r="G50" i="168"/>
  <c r="F50" i="168"/>
  <c r="E50" i="168"/>
  <c r="I50" i="168" s="1"/>
  <c r="D50" i="168"/>
  <c r="H44" i="168"/>
  <c r="G44" i="168"/>
  <c r="F44" i="168"/>
  <c r="E44" i="168"/>
  <c r="D44" i="168"/>
  <c r="H43" i="168"/>
  <c r="G43" i="168"/>
  <c r="F43" i="168"/>
  <c r="E43" i="168"/>
  <c r="D43" i="168"/>
  <c r="I43" i="168" s="1"/>
  <c r="H42" i="168"/>
  <c r="G42" i="168"/>
  <c r="F42" i="168"/>
  <c r="E42" i="168"/>
  <c r="D42" i="168"/>
  <c r="I42" i="168" s="1"/>
  <c r="H41" i="168"/>
  <c r="G41" i="168"/>
  <c r="F41" i="168"/>
  <c r="E41" i="168"/>
  <c r="I41" i="168" s="1"/>
  <c r="D41" i="168"/>
  <c r="H40" i="168"/>
  <c r="G40" i="168"/>
  <c r="F40" i="168"/>
  <c r="E40" i="168"/>
  <c r="D40" i="168"/>
  <c r="H39" i="168"/>
  <c r="G39" i="168"/>
  <c r="F39" i="168"/>
  <c r="E39" i="168"/>
  <c r="D39" i="168"/>
  <c r="H33" i="168"/>
  <c r="G33" i="168"/>
  <c r="F33" i="168"/>
  <c r="E33" i="168"/>
  <c r="D33" i="168"/>
  <c r="H32" i="168"/>
  <c r="G32" i="168"/>
  <c r="F32" i="168"/>
  <c r="E32" i="168"/>
  <c r="I32" i="168" s="1"/>
  <c r="D32" i="168"/>
  <c r="I31" i="168"/>
  <c r="H31" i="168"/>
  <c r="G31" i="168"/>
  <c r="F31" i="168"/>
  <c r="E31" i="168"/>
  <c r="D31" i="168"/>
  <c r="I30" i="168"/>
  <c r="H30" i="168"/>
  <c r="G30" i="168"/>
  <c r="F30" i="168"/>
  <c r="E30" i="168"/>
  <c r="D30" i="168"/>
  <c r="H29" i="168"/>
  <c r="G29" i="168"/>
  <c r="F29" i="168"/>
  <c r="E29" i="168"/>
  <c r="D29" i="168"/>
  <c r="H28" i="168"/>
  <c r="G28" i="168"/>
  <c r="F28" i="168"/>
  <c r="E28" i="168"/>
  <c r="D28" i="168"/>
  <c r="H22" i="168"/>
  <c r="G22" i="168"/>
  <c r="F22" i="168"/>
  <c r="E22" i="168"/>
  <c r="D22" i="168"/>
  <c r="H21" i="168"/>
  <c r="G21" i="168"/>
  <c r="F21" i="168"/>
  <c r="E21" i="168"/>
  <c r="D21" i="168"/>
  <c r="I21" i="168" s="1"/>
  <c r="H20" i="168"/>
  <c r="G20" i="168"/>
  <c r="F20" i="168"/>
  <c r="E20" i="168"/>
  <c r="D20" i="168"/>
  <c r="I20" i="168" s="1"/>
  <c r="H19" i="168"/>
  <c r="G19" i="168"/>
  <c r="I19" i="168" s="1"/>
  <c r="F19" i="168"/>
  <c r="E19" i="168"/>
  <c r="D19" i="168"/>
  <c r="H18" i="168"/>
  <c r="G18" i="168"/>
  <c r="F18" i="168"/>
  <c r="E18" i="168"/>
  <c r="D18" i="168"/>
  <c r="H17" i="168"/>
  <c r="G17" i="168"/>
  <c r="F17" i="168"/>
  <c r="E17" i="168"/>
  <c r="D17" i="168"/>
  <c r="H11" i="168"/>
  <c r="G11" i="168"/>
  <c r="F11" i="168"/>
  <c r="E11" i="168"/>
  <c r="D11" i="168"/>
  <c r="I10" i="168"/>
  <c r="H10" i="168"/>
  <c r="G10" i="168"/>
  <c r="F10" i="168"/>
  <c r="E10" i="168"/>
  <c r="D10" i="168"/>
  <c r="H9" i="168"/>
  <c r="G9" i="168"/>
  <c r="I9" i="168" s="1"/>
  <c r="F9" i="168"/>
  <c r="E9" i="168"/>
  <c r="D9" i="168"/>
  <c r="H8" i="168"/>
  <c r="G8" i="168"/>
  <c r="F8" i="168"/>
  <c r="E8" i="168"/>
  <c r="I8" i="168" s="1"/>
  <c r="D8" i="168"/>
  <c r="H7" i="168"/>
  <c r="G7" i="168"/>
  <c r="F7" i="168"/>
  <c r="E7" i="168"/>
  <c r="D7" i="168"/>
  <c r="H6" i="168"/>
  <c r="G6" i="168"/>
  <c r="F6" i="168"/>
  <c r="E6" i="168"/>
  <c r="D6" i="168"/>
  <c r="I50" i="167"/>
  <c r="F49" i="167"/>
  <c r="F50" i="167" s="1"/>
  <c r="D49" i="167"/>
  <c r="D50" i="167" s="1"/>
  <c r="G48" i="167"/>
  <c r="F48" i="167"/>
  <c r="E48" i="167"/>
  <c r="I47" i="167"/>
  <c r="I46" i="167"/>
  <c r="I42" i="167"/>
  <c r="H41" i="167"/>
  <c r="G41" i="167"/>
  <c r="E41" i="167"/>
  <c r="D41" i="167"/>
  <c r="F40" i="167"/>
  <c r="D40" i="167"/>
  <c r="I39" i="167"/>
  <c r="F41" i="167" s="1"/>
  <c r="I38" i="167"/>
  <c r="E40" i="167" s="1"/>
  <c r="I34" i="167"/>
  <c r="H33" i="167"/>
  <c r="H34" i="167" s="1"/>
  <c r="G33" i="167"/>
  <c r="D33" i="167"/>
  <c r="D34" i="167" s="1"/>
  <c r="H32" i="167"/>
  <c r="G32" i="167"/>
  <c r="F32" i="167"/>
  <c r="E32" i="167"/>
  <c r="D32" i="167"/>
  <c r="I31" i="167"/>
  <c r="F33" i="167" s="1"/>
  <c r="F34" i="167" s="1"/>
  <c r="I30" i="167"/>
  <c r="G34" i="167" s="1"/>
  <c r="G25" i="167"/>
  <c r="E25" i="167"/>
  <c r="I23" i="167"/>
  <c r="F25" i="167" s="1"/>
  <c r="I22" i="167"/>
  <c r="H17" i="167"/>
  <c r="H18" i="167" s="1"/>
  <c r="G16" i="167"/>
  <c r="E16" i="167"/>
  <c r="I15" i="167"/>
  <c r="I14" i="167"/>
  <c r="F16" i="167" s="1"/>
  <c r="E10" i="167"/>
  <c r="H9" i="167"/>
  <c r="G9" i="167"/>
  <c r="E9" i="167"/>
  <c r="D9" i="167"/>
  <c r="H8" i="167"/>
  <c r="I7" i="167"/>
  <c r="F9" i="167" s="1"/>
  <c r="I6" i="167"/>
  <c r="I50" i="166"/>
  <c r="G49" i="166"/>
  <c r="F49" i="166"/>
  <c r="H48" i="166"/>
  <c r="F48" i="166"/>
  <c r="D48" i="166"/>
  <c r="I47" i="166"/>
  <c r="I46" i="166"/>
  <c r="G40" i="166"/>
  <c r="F40" i="166"/>
  <c r="E40" i="166"/>
  <c r="I39" i="166"/>
  <c r="F41" i="166" s="1"/>
  <c r="F42" i="166" s="1"/>
  <c r="I38" i="166"/>
  <c r="H33" i="166"/>
  <c r="G33" i="166"/>
  <c r="E33" i="166"/>
  <c r="D33" i="166"/>
  <c r="D32" i="166"/>
  <c r="I31" i="166"/>
  <c r="F33" i="166" s="1"/>
  <c r="I30" i="166"/>
  <c r="I34" i="166" s="1"/>
  <c r="I26" i="166"/>
  <c r="H25" i="166"/>
  <c r="H26" i="166" s="1"/>
  <c r="F25" i="166"/>
  <c r="F26" i="166" s="1"/>
  <c r="D25" i="166"/>
  <c r="D26" i="166" s="1"/>
  <c r="H24" i="166"/>
  <c r="G24" i="166"/>
  <c r="F24" i="166"/>
  <c r="E24" i="166"/>
  <c r="D24" i="166"/>
  <c r="I23" i="166"/>
  <c r="E25" i="166" s="1"/>
  <c r="E26" i="166" s="1"/>
  <c r="I22" i="166"/>
  <c r="I18" i="166"/>
  <c r="I15" i="166"/>
  <c r="I14" i="166"/>
  <c r="G10" i="166"/>
  <c r="F9" i="166"/>
  <c r="E9" i="166"/>
  <c r="D9" i="166"/>
  <c r="D10" i="166" s="1"/>
  <c r="G8" i="166"/>
  <c r="E8" i="166"/>
  <c r="I7" i="166"/>
  <c r="G9" i="166" s="1"/>
  <c r="I6" i="166"/>
  <c r="G48" i="165"/>
  <c r="I47" i="165"/>
  <c r="I46" i="165"/>
  <c r="H48" i="165" s="1"/>
  <c r="G41" i="165"/>
  <c r="I39" i="165"/>
  <c r="F41" i="165" s="1"/>
  <c r="I38" i="165"/>
  <c r="I31" i="165"/>
  <c r="G33" i="165" s="1"/>
  <c r="I30" i="165"/>
  <c r="G32" i="165" s="1"/>
  <c r="G34" i="165" s="1"/>
  <c r="D24" i="165"/>
  <c r="I23" i="165"/>
  <c r="F25" i="165" s="1"/>
  <c r="I22" i="165"/>
  <c r="H24" i="165" s="1"/>
  <c r="F17" i="165"/>
  <c r="I15" i="165"/>
  <c r="E17" i="165" s="1"/>
  <c r="I14" i="165"/>
  <c r="H16" i="165" s="1"/>
  <c r="D8" i="165"/>
  <c r="I7" i="165"/>
  <c r="G9" i="165" s="1"/>
  <c r="I6" i="165"/>
  <c r="G10" i="165" s="1"/>
  <c r="H66" i="164"/>
  <c r="G66" i="164"/>
  <c r="F66" i="164"/>
  <c r="E66" i="164"/>
  <c r="I66" i="164" s="1"/>
  <c r="D66" i="164"/>
  <c r="H65" i="164"/>
  <c r="G65" i="164"/>
  <c r="F65" i="164"/>
  <c r="E65" i="164"/>
  <c r="I65" i="164" s="1"/>
  <c r="D65" i="164"/>
  <c r="H64" i="164"/>
  <c r="G64" i="164"/>
  <c r="F64" i="164"/>
  <c r="E64" i="164"/>
  <c r="D64" i="164"/>
  <c r="H63" i="164"/>
  <c r="G63" i="164"/>
  <c r="F63" i="164"/>
  <c r="E63" i="164"/>
  <c r="D63" i="164"/>
  <c r="I63" i="164" s="1"/>
  <c r="H62" i="164"/>
  <c r="G62" i="164"/>
  <c r="F62" i="164"/>
  <c r="E62" i="164"/>
  <c r="I62" i="164" s="1"/>
  <c r="D62" i="164"/>
  <c r="H61" i="164"/>
  <c r="G61" i="164"/>
  <c r="F61" i="164"/>
  <c r="E61" i="164"/>
  <c r="D61" i="164"/>
  <c r="H55" i="164"/>
  <c r="G55" i="164"/>
  <c r="F55" i="164"/>
  <c r="E55" i="164"/>
  <c r="D55" i="164"/>
  <c r="H54" i="164"/>
  <c r="G54" i="164"/>
  <c r="F54" i="164"/>
  <c r="E54" i="164"/>
  <c r="D54" i="164"/>
  <c r="I54" i="164" s="1"/>
  <c r="H53" i="164"/>
  <c r="G53" i="164"/>
  <c r="F53" i="164"/>
  <c r="I53" i="164" s="1"/>
  <c r="E53" i="164"/>
  <c r="D53" i="164"/>
  <c r="I52" i="164"/>
  <c r="H52" i="164"/>
  <c r="G52" i="164"/>
  <c r="F52" i="164"/>
  <c r="E52" i="164"/>
  <c r="D52" i="164"/>
  <c r="H51" i="164"/>
  <c r="G51" i="164"/>
  <c r="F51" i="164"/>
  <c r="E51" i="164"/>
  <c r="D51" i="164"/>
  <c r="H50" i="164"/>
  <c r="G50" i="164"/>
  <c r="F50" i="164"/>
  <c r="E50" i="164"/>
  <c r="D50" i="164"/>
  <c r="H44" i="164"/>
  <c r="G44" i="164"/>
  <c r="I44" i="164" s="1"/>
  <c r="F44" i="164"/>
  <c r="E44" i="164"/>
  <c r="D44" i="164"/>
  <c r="H43" i="164"/>
  <c r="G43" i="164"/>
  <c r="F43" i="164"/>
  <c r="E43" i="164"/>
  <c r="D43" i="164"/>
  <c r="H42" i="164"/>
  <c r="G42" i="164"/>
  <c r="F42" i="164"/>
  <c r="E42" i="164"/>
  <c r="I42" i="164" s="1"/>
  <c r="D42" i="164"/>
  <c r="I41" i="164"/>
  <c r="H41" i="164"/>
  <c r="G41" i="164"/>
  <c r="F41" i="164"/>
  <c r="E41" i="164"/>
  <c r="D41" i="164"/>
  <c r="H40" i="164"/>
  <c r="G40" i="164"/>
  <c r="F40" i="164"/>
  <c r="E40" i="164"/>
  <c r="D40" i="164"/>
  <c r="H39" i="164"/>
  <c r="G39" i="164"/>
  <c r="F39" i="164"/>
  <c r="E39" i="164"/>
  <c r="D39" i="164"/>
  <c r="I33" i="164"/>
  <c r="H33" i="164"/>
  <c r="G33" i="164"/>
  <c r="F33" i="164"/>
  <c r="E33" i="164"/>
  <c r="D33" i="164"/>
  <c r="H32" i="164"/>
  <c r="G32" i="164"/>
  <c r="F32" i="164"/>
  <c r="E32" i="164"/>
  <c r="D32" i="164"/>
  <c r="H31" i="164"/>
  <c r="G31" i="164"/>
  <c r="F31" i="164"/>
  <c r="E31" i="164"/>
  <c r="I31" i="164" s="1"/>
  <c r="D31" i="164"/>
  <c r="I30" i="164"/>
  <c r="H30" i="164"/>
  <c r="G30" i="164"/>
  <c r="F30" i="164"/>
  <c r="E30" i="164"/>
  <c r="D30" i="164"/>
  <c r="H29" i="164"/>
  <c r="G29" i="164"/>
  <c r="F29" i="164"/>
  <c r="E29" i="164"/>
  <c r="D29" i="164"/>
  <c r="I29" i="164" s="1"/>
  <c r="H28" i="164"/>
  <c r="G28" i="164"/>
  <c r="F28" i="164"/>
  <c r="E28" i="164"/>
  <c r="D28" i="164"/>
  <c r="H22" i="164"/>
  <c r="G22" i="164"/>
  <c r="F22" i="164"/>
  <c r="I22" i="164" s="1"/>
  <c r="E22" i="164"/>
  <c r="D22" i="164"/>
  <c r="H21" i="164"/>
  <c r="G21" i="164"/>
  <c r="F21" i="164"/>
  <c r="E21" i="164"/>
  <c r="D21" i="164"/>
  <c r="I21" i="164" s="1"/>
  <c r="H20" i="164"/>
  <c r="G20" i="164"/>
  <c r="F20" i="164"/>
  <c r="E20" i="164"/>
  <c r="I20" i="164" s="1"/>
  <c r="D20" i="164"/>
  <c r="H19" i="164"/>
  <c r="G19" i="164"/>
  <c r="F19" i="164"/>
  <c r="E19" i="164"/>
  <c r="I19" i="164" s="1"/>
  <c r="D19" i="164"/>
  <c r="I18" i="164"/>
  <c r="H18" i="164"/>
  <c r="G18" i="164"/>
  <c r="F18" i="164"/>
  <c r="E18" i="164"/>
  <c r="D18" i="164"/>
  <c r="H17" i="164"/>
  <c r="G17" i="164"/>
  <c r="F17" i="164"/>
  <c r="E17" i="164"/>
  <c r="D17" i="164"/>
  <c r="H11" i="164"/>
  <c r="G11" i="164"/>
  <c r="F11" i="164"/>
  <c r="I11" i="164" s="1"/>
  <c r="E11" i="164"/>
  <c r="D11" i="164"/>
  <c r="H10" i="164"/>
  <c r="G10" i="164"/>
  <c r="F10" i="164"/>
  <c r="E10" i="164"/>
  <c r="D10" i="164"/>
  <c r="I10" i="164" s="1"/>
  <c r="H9" i="164"/>
  <c r="G9" i="164"/>
  <c r="F9" i="164"/>
  <c r="E9" i="164"/>
  <c r="D9" i="164"/>
  <c r="H8" i="164"/>
  <c r="G8" i="164"/>
  <c r="F8" i="164"/>
  <c r="E8" i="164"/>
  <c r="D8" i="164"/>
  <c r="I8" i="164" s="1"/>
  <c r="H7" i="164"/>
  <c r="G7" i="164"/>
  <c r="F7" i="164"/>
  <c r="I7" i="164" s="1"/>
  <c r="E7" i="164"/>
  <c r="D7" i="164"/>
  <c r="I6" i="164"/>
  <c r="H6" i="164"/>
  <c r="G6" i="164"/>
  <c r="F6" i="164"/>
  <c r="E6" i="164"/>
  <c r="D6" i="164"/>
  <c r="I50" i="163"/>
  <c r="H50" i="163"/>
  <c r="D50" i="163"/>
  <c r="B50" i="163" s="1"/>
  <c r="H49" i="163"/>
  <c r="F49" i="163"/>
  <c r="F50" i="163" s="1"/>
  <c r="D49" i="163"/>
  <c r="H48" i="163"/>
  <c r="G48" i="163"/>
  <c r="F48" i="163"/>
  <c r="E48" i="163"/>
  <c r="D48" i="163"/>
  <c r="I47" i="163"/>
  <c r="E49" i="163" s="1"/>
  <c r="E50" i="163" s="1"/>
  <c r="I46" i="163"/>
  <c r="I42" i="163"/>
  <c r="F41" i="163"/>
  <c r="H40" i="163"/>
  <c r="G40" i="163"/>
  <c r="D40" i="163"/>
  <c r="I39" i="163"/>
  <c r="G41" i="163" s="1"/>
  <c r="G42" i="163" s="1"/>
  <c r="I38" i="163"/>
  <c r="H33" i="163"/>
  <c r="H34" i="163" s="1"/>
  <c r="F33" i="163"/>
  <c r="E33" i="163"/>
  <c r="D33" i="163"/>
  <c r="I31" i="163"/>
  <c r="G33" i="163" s="1"/>
  <c r="I30" i="163"/>
  <c r="I26" i="163"/>
  <c r="F26" i="163"/>
  <c r="H25" i="163"/>
  <c r="G25" i="163"/>
  <c r="E25" i="163"/>
  <c r="E26" i="163" s="1"/>
  <c r="D25" i="163"/>
  <c r="F24" i="163"/>
  <c r="E24" i="163"/>
  <c r="D24" i="163"/>
  <c r="I23" i="163"/>
  <c r="F25" i="163" s="1"/>
  <c r="I22" i="163"/>
  <c r="G26" i="163" s="1"/>
  <c r="I18" i="163"/>
  <c r="E18" i="163"/>
  <c r="D17" i="163"/>
  <c r="D18" i="163" s="1"/>
  <c r="B18" i="163" s="1"/>
  <c r="H16" i="163"/>
  <c r="G16" i="163"/>
  <c r="E16" i="163"/>
  <c r="D16" i="163"/>
  <c r="I15" i="163"/>
  <c r="E17" i="163" s="1"/>
  <c r="I14" i="163"/>
  <c r="F16" i="163" s="1"/>
  <c r="H8" i="163"/>
  <c r="E8" i="163"/>
  <c r="I7" i="163"/>
  <c r="F9" i="163" s="1"/>
  <c r="I6" i="163"/>
  <c r="I10" i="163" s="1"/>
  <c r="H48" i="162"/>
  <c r="F48" i="162"/>
  <c r="E48" i="162"/>
  <c r="I47" i="162"/>
  <c r="I46" i="162"/>
  <c r="I42" i="162"/>
  <c r="G41" i="162"/>
  <c r="D41" i="162"/>
  <c r="H40" i="162"/>
  <c r="F40" i="162"/>
  <c r="E40" i="162"/>
  <c r="D40" i="162"/>
  <c r="I39" i="162"/>
  <c r="H41" i="162" s="1"/>
  <c r="H42" i="162" s="1"/>
  <c r="I38" i="162"/>
  <c r="G42" i="162" s="1"/>
  <c r="I34" i="162"/>
  <c r="D34" i="162"/>
  <c r="G33" i="162"/>
  <c r="D33" i="162"/>
  <c r="H32" i="162"/>
  <c r="G32" i="162"/>
  <c r="F32" i="162"/>
  <c r="E32" i="162"/>
  <c r="D32" i="162"/>
  <c r="I31" i="162"/>
  <c r="H33" i="162" s="1"/>
  <c r="H34" i="162" s="1"/>
  <c r="I30" i="162"/>
  <c r="G25" i="162"/>
  <c r="E25" i="162"/>
  <c r="D25" i="162"/>
  <c r="I23" i="162"/>
  <c r="F25" i="162" s="1"/>
  <c r="I22" i="162"/>
  <c r="G18" i="162"/>
  <c r="H17" i="162"/>
  <c r="G17" i="162"/>
  <c r="E17" i="162"/>
  <c r="D17" i="162"/>
  <c r="G16" i="162"/>
  <c r="E16" i="162"/>
  <c r="I15" i="162"/>
  <c r="F17" i="162" s="1"/>
  <c r="I14" i="162"/>
  <c r="H9" i="162"/>
  <c r="G9" i="162"/>
  <c r="E9" i="162"/>
  <c r="D9" i="162"/>
  <c r="H8" i="162"/>
  <c r="I7" i="162"/>
  <c r="F9" i="162" s="1"/>
  <c r="I6" i="162"/>
  <c r="R52" i="161"/>
  <c r="I47" i="161"/>
  <c r="I46" i="161"/>
  <c r="H48" i="161" s="1"/>
  <c r="F40" i="161"/>
  <c r="E40" i="161"/>
  <c r="I39" i="161"/>
  <c r="D41" i="161" s="1"/>
  <c r="I38" i="161"/>
  <c r="H40" i="161" s="1"/>
  <c r="D33" i="161"/>
  <c r="F32" i="161"/>
  <c r="E32" i="161"/>
  <c r="D32" i="161"/>
  <c r="I31" i="161"/>
  <c r="H33" i="161" s="1"/>
  <c r="I30" i="161"/>
  <c r="H32" i="161" s="1"/>
  <c r="G25" i="161"/>
  <c r="H24" i="161"/>
  <c r="I23" i="161"/>
  <c r="D25" i="161" s="1"/>
  <c r="I22" i="161"/>
  <c r="E24" i="161" s="1"/>
  <c r="G17" i="161"/>
  <c r="D17" i="161"/>
  <c r="G16" i="161"/>
  <c r="I15" i="161"/>
  <c r="F17" i="161" s="1"/>
  <c r="I14" i="161"/>
  <c r="D16" i="161" s="1"/>
  <c r="D18" i="161" s="1"/>
  <c r="G8" i="161"/>
  <c r="I7" i="161"/>
  <c r="F9" i="161" s="1"/>
  <c r="I6" i="161"/>
  <c r="H66" i="160"/>
  <c r="G66" i="160"/>
  <c r="F66" i="160"/>
  <c r="E66" i="160"/>
  <c r="D66" i="160"/>
  <c r="I66" i="160" s="1"/>
  <c r="H65" i="160"/>
  <c r="G65" i="160"/>
  <c r="F65" i="160"/>
  <c r="E65" i="160"/>
  <c r="D65" i="160"/>
  <c r="I65" i="160" s="1"/>
  <c r="H64" i="160"/>
  <c r="G64" i="160"/>
  <c r="F64" i="160"/>
  <c r="E64" i="160"/>
  <c r="D64" i="160"/>
  <c r="H63" i="160"/>
  <c r="G63" i="160"/>
  <c r="F63" i="160"/>
  <c r="E63" i="160"/>
  <c r="D63" i="160"/>
  <c r="H62" i="160"/>
  <c r="G62" i="160"/>
  <c r="F62" i="160"/>
  <c r="E62" i="160"/>
  <c r="D62" i="160"/>
  <c r="H61" i="160"/>
  <c r="G61" i="160"/>
  <c r="F61" i="160"/>
  <c r="E61" i="160"/>
  <c r="D61" i="160"/>
  <c r="I55" i="160"/>
  <c r="H55" i="160"/>
  <c r="G55" i="160"/>
  <c r="F55" i="160"/>
  <c r="E55" i="160"/>
  <c r="D55" i="160"/>
  <c r="H54" i="160"/>
  <c r="G54" i="160"/>
  <c r="F54" i="160"/>
  <c r="E54" i="160"/>
  <c r="D54" i="160"/>
  <c r="H53" i="160"/>
  <c r="G53" i="160"/>
  <c r="F53" i="160"/>
  <c r="E53" i="160"/>
  <c r="D53" i="160"/>
  <c r="H52" i="160"/>
  <c r="G52" i="160"/>
  <c r="F52" i="160"/>
  <c r="E52" i="160"/>
  <c r="D52" i="160"/>
  <c r="H51" i="160"/>
  <c r="G51" i="160"/>
  <c r="F51" i="160"/>
  <c r="I51" i="160" s="1"/>
  <c r="E51" i="160"/>
  <c r="D51" i="160"/>
  <c r="H50" i="160"/>
  <c r="G50" i="160"/>
  <c r="F50" i="160"/>
  <c r="E50" i="160"/>
  <c r="D50" i="160"/>
  <c r="I50" i="160" s="1"/>
  <c r="I44" i="160"/>
  <c r="H44" i="160"/>
  <c r="G44" i="160"/>
  <c r="F44" i="160"/>
  <c r="E44" i="160"/>
  <c r="D44" i="160"/>
  <c r="I43" i="160"/>
  <c r="H43" i="160"/>
  <c r="G43" i="160"/>
  <c r="F43" i="160"/>
  <c r="E43" i="160"/>
  <c r="D43" i="160"/>
  <c r="H42" i="160"/>
  <c r="G42" i="160"/>
  <c r="F42" i="160"/>
  <c r="E42" i="160"/>
  <c r="D42" i="160"/>
  <c r="H41" i="160"/>
  <c r="G41" i="160"/>
  <c r="F41" i="160"/>
  <c r="E41" i="160"/>
  <c r="D41" i="160"/>
  <c r="H40" i="160"/>
  <c r="G40" i="160"/>
  <c r="F40" i="160"/>
  <c r="E40" i="160"/>
  <c r="D40" i="160"/>
  <c r="H39" i="160"/>
  <c r="G39" i="160"/>
  <c r="F39" i="160"/>
  <c r="E39" i="160"/>
  <c r="D39" i="160"/>
  <c r="I33" i="160"/>
  <c r="H33" i="160"/>
  <c r="G33" i="160"/>
  <c r="F33" i="160"/>
  <c r="E33" i="160"/>
  <c r="D33" i="160"/>
  <c r="I32" i="160"/>
  <c r="H32" i="160"/>
  <c r="G32" i="160"/>
  <c r="F32" i="160"/>
  <c r="E32" i="160"/>
  <c r="D32" i="160"/>
  <c r="H31" i="160"/>
  <c r="G31" i="160"/>
  <c r="F31" i="160"/>
  <c r="E31" i="160"/>
  <c r="D31" i="160"/>
  <c r="H30" i="160"/>
  <c r="G30" i="160"/>
  <c r="F30" i="160"/>
  <c r="E30" i="160"/>
  <c r="D30" i="160"/>
  <c r="H29" i="160"/>
  <c r="G29" i="160"/>
  <c r="F29" i="160"/>
  <c r="E29" i="160"/>
  <c r="D29" i="160"/>
  <c r="H28" i="160"/>
  <c r="G28" i="160"/>
  <c r="F28" i="160"/>
  <c r="E28" i="160"/>
  <c r="D28" i="160"/>
  <c r="I22" i="160"/>
  <c r="H22" i="160"/>
  <c r="G22" i="160"/>
  <c r="F22" i="160"/>
  <c r="E22" i="160"/>
  <c r="D22" i="160"/>
  <c r="I21" i="160"/>
  <c r="H21" i="160"/>
  <c r="G21" i="160"/>
  <c r="F21" i="160"/>
  <c r="E21" i="160"/>
  <c r="D21" i="160"/>
  <c r="H20" i="160"/>
  <c r="G20" i="160"/>
  <c r="F20" i="160"/>
  <c r="E20" i="160"/>
  <c r="D20" i="160"/>
  <c r="H19" i="160"/>
  <c r="G19" i="160"/>
  <c r="F19" i="160"/>
  <c r="E19" i="160"/>
  <c r="D19" i="160"/>
  <c r="H18" i="160"/>
  <c r="G18" i="160"/>
  <c r="F18" i="160"/>
  <c r="E18" i="160"/>
  <c r="D18" i="160"/>
  <c r="I18" i="160" s="1"/>
  <c r="H17" i="160"/>
  <c r="G17" i="160"/>
  <c r="F17" i="160"/>
  <c r="E17" i="160"/>
  <c r="D17" i="160"/>
  <c r="I11" i="160"/>
  <c r="H11" i="160"/>
  <c r="G11" i="160"/>
  <c r="F11" i="160"/>
  <c r="E11" i="160"/>
  <c r="D11" i="160"/>
  <c r="I10" i="160"/>
  <c r="H10" i="160"/>
  <c r="G10" i="160"/>
  <c r="F10" i="160"/>
  <c r="E10" i="160"/>
  <c r="D10" i="160"/>
  <c r="H9" i="160"/>
  <c r="G9" i="160"/>
  <c r="F9" i="160"/>
  <c r="E9" i="160"/>
  <c r="D9" i="160"/>
  <c r="H8" i="160"/>
  <c r="G8" i="160"/>
  <c r="F8" i="160"/>
  <c r="E8" i="160"/>
  <c r="D8" i="160"/>
  <c r="H7" i="160"/>
  <c r="G7" i="160"/>
  <c r="F7" i="160"/>
  <c r="E7" i="160"/>
  <c r="D7" i="160"/>
  <c r="I7" i="160" s="1"/>
  <c r="H6" i="160"/>
  <c r="G6" i="160"/>
  <c r="F6" i="160"/>
  <c r="E6" i="160"/>
  <c r="D6" i="160"/>
  <c r="R52" i="159"/>
  <c r="H49" i="159"/>
  <c r="H50" i="159" s="1"/>
  <c r="F49" i="159"/>
  <c r="H48" i="159"/>
  <c r="F48" i="159"/>
  <c r="E48" i="159"/>
  <c r="I47" i="159"/>
  <c r="I46" i="159"/>
  <c r="H40" i="159"/>
  <c r="F40" i="159"/>
  <c r="E40" i="159"/>
  <c r="I39" i="159"/>
  <c r="I38" i="159"/>
  <c r="I34" i="159"/>
  <c r="H32" i="159"/>
  <c r="F32" i="159"/>
  <c r="E32" i="159"/>
  <c r="D32" i="159"/>
  <c r="I31" i="159"/>
  <c r="I30" i="159"/>
  <c r="I26" i="159"/>
  <c r="G25" i="159"/>
  <c r="F25" i="159"/>
  <c r="F26" i="159" s="1"/>
  <c r="D25" i="159"/>
  <c r="D26" i="159" s="1"/>
  <c r="H24" i="159"/>
  <c r="G24" i="159"/>
  <c r="F24" i="159"/>
  <c r="D24" i="159"/>
  <c r="I23" i="159"/>
  <c r="I22" i="159"/>
  <c r="E24" i="159" s="1"/>
  <c r="I18" i="159"/>
  <c r="H18" i="159"/>
  <c r="F17" i="159"/>
  <c r="E17" i="159"/>
  <c r="D17" i="159"/>
  <c r="G16" i="159"/>
  <c r="I15" i="159"/>
  <c r="H17" i="159" s="1"/>
  <c r="I14" i="159"/>
  <c r="I10" i="159"/>
  <c r="G10" i="159"/>
  <c r="F10" i="159"/>
  <c r="D10" i="159"/>
  <c r="H9" i="159"/>
  <c r="G9" i="159"/>
  <c r="E9" i="159"/>
  <c r="D9" i="159"/>
  <c r="G8" i="159"/>
  <c r="F8" i="159"/>
  <c r="E8" i="159"/>
  <c r="I7" i="159"/>
  <c r="F9" i="159" s="1"/>
  <c r="I6" i="159"/>
  <c r="G49" i="158"/>
  <c r="F49" i="158"/>
  <c r="E49" i="158"/>
  <c r="I47" i="158"/>
  <c r="D49" i="158" s="1"/>
  <c r="I46" i="158"/>
  <c r="H42" i="158"/>
  <c r="E42" i="158"/>
  <c r="H41" i="158"/>
  <c r="F41" i="158"/>
  <c r="E41" i="158"/>
  <c r="H40" i="158"/>
  <c r="G40" i="158"/>
  <c r="F40" i="158"/>
  <c r="E40" i="158"/>
  <c r="I39" i="158"/>
  <c r="I38" i="158"/>
  <c r="H32" i="158"/>
  <c r="F32" i="158"/>
  <c r="E32" i="158"/>
  <c r="I31" i="158"/>
  <c r="I30" i="158"/>
  <c r="I26" i="158"/>
  <c r="G25" i="158"/>
  <c r="H24" i="158"/>
  <c r="F24" i="158"/>
  <c r="E24" i="158"/>
  <c r="D24" i="158"/>
  <c r="I23" i="158"/>
  <c r="H25" i="158" s="1"/>
  <c r="H26" i="158" s="1"/>
  <c r="I22" i="158"/>
  <c r="G26" i="158" s="1"/>
  <c r="I18" i="158"/>
  <c r="G17" i="158"/>
  <c r="F17" i="158"/>
  <c r="F18" i="158" s="1"/>
  <c r="H16" i="158"/>
  <c r="G16" i="158"/>
  <c r="F16" i="158"/>
  <c r="D16" i="158"/>
  <c r="I15" i="158"/>
  <c r="I14" i="158"/>
  <c r="E16" i="158" s="1"/>
  <c r="I10" i="158"/>
  <c r="F9" i="158"/>
  <c r="E9" i="158"/>
  <c r="I7" i="158"/>
  <c r="I6" i="158"/>
  <c r="E49" i="157"/>
  <c r="D48" i="157"/>
  <c r="I47" i="157"/>
  <c r="F49" i="157" s="1"/>
  <c r="I46" i="157"/>
  <c r="E48" i="157" s="1"/>
  <c r="I39" i="157"/>
  <c r="F41" i="157" s="1"/>
  <c r="I38" i="157"/>
  <c r="D40" i="157" s="1"/>
  <c r="I31" i="157"/>
  <c r="H33" i="157" s="1"/>
  <c r="I30" i="157"/>
  <c r="E25" i="157"/>
  <c r="D25" i="157"/>
  <c r="I23" i="157"/>
  <c r="G25" i="157" s="1"/>
  <c r="I22" i="157"/>
  <c r="H24" i="157" s="1"/>
  <c r="I15" i="157"/>
  <c r="E17" i="157" s="1"/>
  <c r="I14" i="157"/>
  <c r="E18" i="157" s="1"/>
  <c r="I7" i="157"/>
  <c r="I6" i="157"/>
  <c r="E8" i="157" s="1"/>
  <c r="V70" i="156"/>
  <c r="H66" i="156"/>
  <c r="G66" i="156"/>
  <c r="F66" i="156"/>
  <c r="E66" i="156"/>
  <c r="D66" i="156"/>
  <c r="H65" i="156"/>
  <c r="G65" i="156"/>
  <c r="F65" i="156"/>
  <c r="E65" i="156"/>
  <c r="D65" i="156"/>
  <c r="H64" i="156"/>
  <c r="G64" i="156"/>
  <c r="F64" i="156"/>
  <c r="E64" i="156"/>
  <c r="D64" i="156"/>
  <c r="I64" i="156" s="1"/>
  <c r="I63" i="156"/>
  <c r="H63" i="156"/>
  <c r="G63" i="156"/>
  <c r="F63" i="156"/>
  <c r="E63" i="156"/>
  <c r="D63" i="156"/>
  <c r="H62" i="156"/>
  <c r="G62" i="156"/>
  <c r="F62" i="156"/>
  <c r="E62" i="156"/>
  <c r="D62" i="156"/>
  <c r="H61" i="156"/>
  <c r="G61" i="156"/>
  <c r="F61" i="156"/>
  <c r="E61" i="156"/>
  <c r="D61" i="156"/>
  <c r="H55" i="156"/>
  <c r="G55" i="156"/>
  <c r="F55" i="156"/>
  <c r="E55" i="156"/>
  <c r="D55" i="156"/>
  <c r="I55" i="156" s="1"/>
  <c r="I54" i="156"/>
  <c r="H54" i="156"/>
  <c r="G54" i="156"/>
  <c r="F54" i="156"/>
  <c r="E54" i="156"/>
  <c r="D54" i="156"/>
  <c r="H53" i="156"/>
  <c r="G53" i="156"/>
  <c r="F53" i="156"/>
  <c r="E53" i="156"/>
  <c r="D53" i="156"/>
  <c r="H52" i="156"/>
  <c r="G52" i="156"/>
  <c r="F52" i="156"/>
  <c r="E52" i="156"/>
  <c r="D52" i="156"/>
  <c r="I52" i="156" s="1"/>
  <c r="H51" i="156"/>
  <c r="G51" i="156"/>
  <c r="F51" i="156"/>
  <c r="E51" i="156"/>
  <c r="D51" i="156"/>
  <c r="H50" i="156"/>
  <c r="G50" i="156"/>
  <c r="F50" i="156"/>
  <c r="I50" i="156" s="1"/>
  <c r="E50" i="156"/>
  <c r="D50" i="156"/>
  <c r="H44" i="156"/>
  <c r="G44" i="156"/>
  <c r="F44" i="156"/>
  <c r="E44" i="156"/>
  <c r="D44" i="156"/>
  <c r="I44" i="156" s="1"/>
  <c r="H43" i="156"/>
  <c r="G43" i="156"/>
  <c r="F43" i="156"/>
  <c r="E43" i="156"/>
  <c r="I43" i="156" s="1"/>
  <c r="D43" i="156"/>
  <c r="I42" i="156"/>
  <c r="H42" i="156"/>
  <c r="G42" i="156"/>
  <c r="F42" i="156"/>
  <c r="E42" i="156"/>
  <c r="D42" i="156"/>
  <c r="I41" i="156"/>
  <c r="H41" i="156"/>
  <c r="G41" i="156"/>
  <c r="F41" i="156"/>
  <c r="E41" i="156"/>
  <c r="D41" i="156"/>
  <c r="H40" i="156"/>
  <c r="G40" i="156"/>
  <c r="F40" i="156"/>
  <c r="E40" i="156"/>
  <c r="D40" i="156"/>
  <c r="I39" i="156"/>
  <c r="H39" i="156"/>
  <c r="G39" i="156"/>
  <c r="F39" i="156"/>
  <c r="E39" i="156"/>
  <c r="D39" i="156"/>
  <c r="H33" i="156"/>
  <c r="G33" i="156"/>
  <c r="F33" i="156"/>
  <c r="E33" i="156"/>
  <c r="D33" i="156"/>
  <c r="H32" i="156"/>
  <c r="G32" i="156"/>
  <c r="F32" i="156"/>
  <c r="E32" i="156"/>
  <c r="D32" i="156"/>
  <c r="I32" i="156" s="1"/>
  <c r="H31" i="156"/>
  <c r="G31" i="156"/>
  <c r="F31" i="156"/>
  <c r="E31" i="156"/>
  <c r="D31" i="156"/>
  <c r="H30" i="156"/>
  <c r="I30" i="156" s="1"/>
  <c r="G30" i="156"/>
  <c r="F30" i="156"/>
  <c r="E30" i="156"/>
  <c r="D30" i="156"/>
  <c r="H29" i="156"/>
  <c r="G29" i="156"/>
  <c r="F29" i="156"/>
  <c r="E29" i="156"/>
  <c r="D29" i="156"/>
  <c r="H28" i="156"/>
  <c r="G28" i="156"/>
  <c r="F28" i="156"/>
  <c r="E28" i="156"/>
  <c r="D28" i="156"/>
  <c r="H22" i="156"/>
  <c r="G22" i="156"/>
  <c r="F22" i="156"/>
  <c r="E22" i="156"/>
  <c r="D22" i="156"/>
  <c r="H21" i="156"/>
  <c r="I21" i="156" s="1"/>
  <c r="G21" i="156"/>
  <c r="F21" i="156"/>
  <c r="E21" i="156"/>
  <c r="D21" i="156"/>
  <c r="I20" i="156"/>
  <c r="H20" i="156"/>
  <c r="G20" i="156"/>
  <c r="F20" i="156"/>
  <c r="E20" i="156"/>
  <c r="D20" i="156"/>
  <c r="H19" i="156"/>
  <c r="G19" i="156"/>
  <c r="F19" i="156"/>
  <c r="E19" i="156"/>
  <c r="D19" i="156"/>
  <c r="H18" i="156"/>
  <c r="G18" i="156"/>
  <c r="F18" i="156"/>
  <c r="E18" i="156"/>
  <c r="D18" i="156"/>
  <c r="H17" i="156"/>
  <c r="G17" i="156"/>
  <c r="F17" i="156"/>
  <c r="E17" i="156"/>
  <c r="D17" i="156"/>
  <c r="I17" i="156" s="1"/>
  <c r="H11" i="156"/>
  <c r="G11" i="156"/>
  <c r="F11" i="156"/>
  <c r="E11" i="156"/>
  <c r="D11" i="156"/>
  <c r="I11" i="156" s="1"/>
  <c r="H10" i="156"/>
  <c r="G10" i="156"/>
  <c r="F10" i="156"/>
  <c r="E10" i="156"/>
  <c r="D10" i="156"/>
  <c r="I10" i="156" s="1"/>
  <c r="I9" i="156"/>
  <c r="H9" i="156"/>
  <c r="G9" i="156"/>
  <c r="F9" i="156"/>
  <c r="E9" i="156"/>
  <c r="D9" i="156"/>
  <c r="H8" i="156"/>
  <c r="I8" i="156" s="1"/>
  <c r="G8" i="156"/>
  <c r="F8" i="156"/>
  <c r="E8" i="156"/>
  <c r="D8" i="156"/>
  <c r="H7" i="156"/>
  <c r="G7" i="156"/>
  <c r="F7" i="156"/>
  <c r="E7" i="156"/>
  <c r="D7" i="156"/>
  <c r="I6" i="156"/>
  <c r="H6" i="156"/>
  <c r="G6" i="156"/>
  <c r="F6" i="156"/>
  <c r="E6" i="156"/>
  <c r="D6" i="156"/>
  <c r="E50" i="155"/>
  <c r="D50" i="155"/>
  <c r="H49" i="155"/>
  <c r="G49" i="155"/>
  <c r="E49" i="155"/>
  <c r="D49" i="155"/>
  <c r="I47" i="155"/>
  <c r="F49" i="155" s="1"/>
  <c r="I46" i="155"/>
  <c r="I42" i="155"/>
  <c r="H41" i="155"/>
  <c r="G41" i="155"/>
  <c r="F41" i="155"/>
  <c r="E41" i="155"/>
  <c r="H40" i="155"/>
  <c r="D40" i="155"/>
  <c r="I39" i="155"/>
  <c r="D41" i="155" s="1"/>
  <c r="I38" i="155"/>
  <c r="H34" i="155"/>
  <c r="H33" i="155"/>
  <c r="F33" i="155"/>
  <c r="E33" i="155"/>
  <c r="F32" i="155"/>
  <c r="I31" i="155"/>
  <c r="I30" i="155"/>
  <c r="H24" i="155"/>
  <c r="F24" i="155"/>
  <c r="E24" i="155"/>
  <c r="I23" i="155"/>
  <c r="I22" i="155"/>
  <c r="I18" i="155"/>
  <c r="H18" i="155"/>
  <c r="H17" i="155"/>
  <c r="G17" i="155"/>
  <c r="H16" i="155"/>
  <c r="F16" i="155"/>
  <c r="E16" i="155"/>
  <c r="D16" i="155"/>
  <c r="I15" i="155"/>
  <c r="I14" i="155"/>
  <c r="I10" i="155"/>
  <c r="F10" i="155"/>
  <c r="F9" i="155"/>
  <c r="H8" i="155"/>
  <c r="G8" i="155"/>
  <c r="F8" i="155"/>
  <c r="D8" i="155"/>
  <c r="I7" i="155"/>
  <c r="G9" i="155" s="1"/>
  <c r="I6" i="155"/>
  <c r="E8" i="155" s="1"/>
  <c r="I50" i="154"/>
  <c r="G50" i="154"/>
  <c r="H49" i="154"/>
  <c r="G49" i="154"/>
  <c r="E49" i="154"/>
  <c r="D49" i="154"/>
  <c r="D50" i="154" s="1"/>
  <c r="G48" i="154"/>
  <c r="F48" i="154"/>
  <c r="E48" i="154"/>
  <c r="D48" i="154"/>
  <c r="I47" i="154"/>
  <c r="F49" i="154" s="1"/>
  <c r="F50" i="154" s="1"/>
  <c r="I46" i="154"/>
  <c r="H41" i="154"/>
  <c r="G41" i="154"/>
  <c r="E41" i="154"/>
  <c r="D41" i="154"/>
  <c r="I39" i="154"/>
  <c r="F41" i="154" s="1"/>
  <c r="I38" i="154"/>
  <c r="E42" i="154" s="1"/>
  <c r="H33" i="154"/>
  <c r="G33" i="154"/>
  <c r="I31" i="154"/>
  <c r="I30" i="154"/>
  <c r="F25" i="154"/>
  <c r="I23" i="154"/>
  <c r="I22" i="154"/>
  <c r="H17" i="154"/>
  <c r="F17" i="154"/>
  <c r="E17" i="154"/>
  <c r="D17" i="154"/>
  <c r="I15" i="154"/>
  <c r="G17" i="154" s="1"/>
  <c r="I14" i="154"/>
  <c r="F18" i="154" s="1"/>
  <c r="I10" i="154"/>
  <c r="F10" i="154"/>
  <c r="E10" i="154"/>
  <c r="G9" i="154"/>
  <c r="F9" i="154"/>
  <c r="D9" i="154"/>
  <c r="H8" i="154"/>
  <c r="F8" i="154"/>
  <c r="E8" i="154"/>
  <c r="D8" i="154"/>
  <c r="I7" i="154"/>
  <c r="E9" i="154" s="1"/>
  <c r="I6" i="154"/>
  <c r="G10" i="154" s="1"/>
  <c r="I47" i="153"/>
  <c r="I46" i="153"/>
  <c r="G41" i="153"/>
  <c r="D41" i="153"/>
  <c r="I39" i="153"/>
  <c r="F41" i="153" s="1"/>
  <c r="I38" i="153"/>
  <c r="G40" i="153" s="1"/>
  <c r="G32" i="153"/>
  <c r="E32" i="153"/>
  <c r="I31" i="153"/>
  <c r="F33" i="153" s="1"/>
  <c r="I30" i="153"/>
  <c r="H32" i="153" s="1"/>
  <c r="I26" i="153"/>
  <c r="H24" i="153"/>
  <c r="G24" i="153"/>
  <c r="E24" i="153"/>
  <c r="D24" i="153"/>
  <c r="I23" i="153"/>
  <c r="I22" i="153"/>
  <c r="I15" i="153"/>
  <c r="H17" i="153" s="1"/>
  <c r="I14" i="153"/>
  <c r="G16" i="153" s="1"/>
  <c r="I7" i="153"/>
  <c r="I6" i="153"/>
  <c r="V70" i="152"/>
  <c r="I66" i="152"/>
  <c r="H66" i="152"/>
  <c r="G66" i="152"/>
  <c r="F66" i="152"/>
  <c r="E66" i="152"/>
  <c r="D66" i="152"/>
  <c r="H65" i="152"/>
  <c r="G65" i="152"/>
  <c r="F65" i="152"/>
  <c r="E65" i="152"/>
  <c r="D65" i="152"/>
  <c r="H64" i="152"/>
  <c r="G64" i="152"/>
  <c r="F64" i="152"/>
  <c r="E64" i="152"/>
  <c r="D64" i="152"/>
  <c r="I64" i="152" s="1"/>
  <c r="I63" i="152"/>
  <c r="H63" i="152"/>
  <c r="G63" i="152"/>
  <c r="F63" i="152"/>
  <c r="E63" i="152"/>
  <c r="D63" i="152"/>
  <c r="H62" i="152"/>
  <c r="G62" i="152"/>
  <c r="I62" i="152" s="1"/>
  <c r="F62" i="152"/>
  <c r="E62" i="152"/>
  <c r="D62" i="152"/>
  <c r="H61" i="152"/>
  <c r="G61" i="152"/>
  <c r="F61" i="152"/>
  <c r="E61" i="152"/>
  <c r="D61" i="152"/>
  <c r="H55" i="152"/>
  <c r="I55" i="152" s="1"/>
  <c r="G55" i="152"/>
  <c r="F55" i="152"/>
  <c r="E55" i="152"/>
  <c r="D55" i="152"/>
  <c r="H54" i="152"/>
  <c r="G54" i="152"/>
  <c r="F54" i="152"/>
  <c r="E54" i="152"/>
  <c r="I54" i="152" s="1"/>
  <c r="D54" i="152"/>
  <c r="H53" i="152"/>
  <c r="G53" i="152"/>
  <c r="F53" i="152"/>
  <c r="E53" i="152"/>
  <c r="D53" i="152"/>
  <c r="I53" i="152" s="1"/>
  <c r="I52" i="152"/>
  <c r="H52" i="152"/>
  <c r="G52" i="152"/>
  <c r="F52" i="152"/>
  <c r="E52" i="152"/>
  <c r="D52" i="152"/>
  <c r="H51" i="152"/>
  <c r="G51" i="152"/>
  <c r="F51" i="152"/>
  <c r="E51" i="152"/>
  <c r="D51" i="152"/>
  <c r="H50" i="152"/>
  <c r="G50" i="152"/>
  <c r="F50" i="152"/>
  <c r="E50" i="152"/>
  <c r="I50" i="152" s="1"/>
  <c r="D50" i="152"/>
  <c r="H44" i="152"/>
  <c r="G44" i="152"/>
  <c r="F44" i="152"/>
  <c r="E44" i="152"/>
  <c r="D44" i="152"/>
  <c r="I44" i="152" s="1"/>
  <c r="H43" i="152"/>
  <c r="G43" i="152"/>
  <c r="F43" i="152"/>
  <c r="E43" i="152"/>
  <c r="I43" i="152" s="1"/>
  <c r="D43" i="152"/>
  <c r="H42" i="152"/>
  <c r="G42" i="152"/>
  <c r="F42" i="152"/>
  <c r="E42" i="152"/>
  <c r="D42" i="152"/>
  <c r="H41" i="152"/>
  <c r="G41" i="152"/>
  <c r="F41" i="152"/>
  <c r="I41" i="152" s="1"/>
  <c r="E41" i="152"/>
  <c r="D41" i="152"/>
  <c r="H40" i="152"/>
  <c r="G40" i="152"/>
  <c r="F40" i="152"/>
  <c r="E40" i="152"/>
  <c r="D40" i="152"/>
  <c r="H39" i="152"/>
  <c r="G39" i="152"/>
  <c r="F39" i="152"/>
  <c r="E39" i="152"/>
  <c r="D39" i="152"/>
  <c r="E35" i="152"/>
  <c r="K7" i="171" s="1"/>
  <c r="D35" i="152"/>
  <c r="H33" i="152"/>
  <c r="G33" i="152"/>
  <c r="F33" i="152"/>
  <c r="E33" i="152"/>
  <c r="D33" i="152"/>
  <c r="I33" i="152" s="1"/>
  <c r="H32" i="152"/>
  <c r="G32" i="152"/>
  <c r="F32" i="152"/>
  <c r="E32" i="152"/>
  <c r="I32" i="152" s="1"/>
  <c r="D32" i="152"/>
  <c r="H31" i="152"/>
  <c r="G31" i="152"/>
  <c r="F31" i="152"/>
  <c r="E31" i="152"/>
  <c r="D31" i="152"/>
  <c r="H30" i="152"/>
  <c r="G30" i="152"/>
  <c r="F30" i="152"/>
  <c r="I30" i="152" s="1"/>
  <c r="E30" i="152"/>
  <c r="D30" i="152"/>
  <c r="I29" i="152"/>
  <c r="H29" i="152"/>
  <c r="G29" i="152"/>
  <c r="F29" i="152"/>
  <c r="E29" i="152"/>
  <c r="D29" i="152"/>
  <c r="H28" i="152"/>
  <c r="G28" i="152"/>
  <c r="F28" i="152"/>
  <c r="E28" i="152"/>
  <c r="D28" i="152"/>
  <c r="I22" i="152"/>
  <c r="H22" i="152"/>
  <c r="G22" i="152"/>
  <c r="F22" i="152"/>
  <c r="E22" i="152"/>
  <c r="D22" i="152"/>
  <c r="H21" i="152"/>
  <c r="G21" i="152"/>
  <c r="F21" i="152"/>
  <c r="E21" i="152"/>
  <c r="D21" i="152"/>
  <c r="H20" i="152"/>
  <c r="G20" i="152"/>
  <c r="F20" i="152"/>
  <c r="E20" i="152"/>
  <c r="D20" i="152"/>
  <c r="I19" i="152"/>
  <c r="H19" i="152"/>
  <c r="G19" i="152"/>
  <c r="F19" i="152"/>
  <c r="E19" i="152"/>
  <c r="D19" i="152"/>
  <c r="I18" i="152"/>
  <c r="H18" i="152"/>
  <c r="G18" i="152"/>
  <c r="F18" i="152"/>
  <c r="E18" i="152"/>
  <c r="D18" i="152"/>
  <c r="H17" i="152"/>
  <c r="G17" i="152"/>
  <c r="F17" i="152"/>
  <c r="E17" i="152"/>
  <c r="D17" i="152"/>
  <c r="H11" i="152"/>
  <c r="G11" i="152"/>
  <c r="I11" i="152" s="1"/>
  <c r="F11" i="152"/>
  <c r="E11" i="152"/>
  <c r="D11" i="152"/>
  <c r="H10" i="152"/>
  <c r="G10" i="152"/>
  <c r="F10" i="152"/>
  <c r="E10" i="152"/>
  <c r="D10" i="152"/>
  <c r="I10" i="152" s="1"/>
  <c r="H9" i="152"/>
  <c r="G9" i="152"/>
  <c r="F9" i="152"/>
  <c r="E9" i="152"/>
  <c r="D9" i="152"/>
  <c r="I9" i="152" s="1"/>
  <c r="H8" i="152"/>
  <c r="G8" i="152"/>
  <c r="I8" i="152" s="1"/>
  <c r="F8" i="152"/>
  <c r="E8" i="152"/>
  <c r="D8" i="152"/>
  <c r="H7" i="152"/>
  <c r="G7" i="152"/>
  <c r="F7" i="152"/>
  <c r="E7" i="152"/>
  <c r="D7" i="152"/>
  <c r="H6" i="152"/>
  <c r="G6" i="152"/>
  <c r="F6" i="152"/>
  <c r="E6" i="152"/>
  <c r="D6" i="152"/>
  <c r="I47" i="151"/>
  <c r="I46" i="151"/>
  <c r="H41" i="151"/>
  <c r="G41" i="151"/>
  <c r="E41" i="151"/>
  <c r="D41" i="151"/>
  <c r="I39" i="151"/>
  <c r="F41" i="151" s="1"/>
  <c r="I38" i="151"/>
  <c r="I34" i="151"/>
  <c r="H33" i="151"/>
  <c r="G33" i="151"/>
  <c r="E33" i="151"/>
  <c r="D33" i="151"/>
  <c r="I31" i="151"/>
  <c r="F33" i="151" s="1"/>
  <c r="I30" i="151"/>
  <c r="I26" i="151"/>
  <c r="G25" i="151"/>
  <c r="F25" i="151"/>
  <c r="E25" i="151"/>
  <c r="I23" i="151"/>
  <c r="D25" i="151" s="1"/>
  <c r="I22" i="151"/>
  <c r="H18" i="151"/>
  <c r="E18" i="151"/>
  <c r="E17" i="151"/>
  <c r="H16" i="151"/>
  <c r="G16" i="151"/>
  <c r="F16" i="151"/>
  <c r="I15" i="151"/>
  <c r="H17" i="151" s="1"/>
  <c r="I14" i="151"/>
  <c r="H8" i="151"/>
  <c r="F8" i="151"/>
  <c r="E8" i="151"/>
  <c r="I7" i="151"/>
  <c r="I6" i="151"/>
  <c r="R52" i="150"/>
  <c r="I50" i="150"/>
  <c r="D49" i="150"/>
  <c r="D50" i="150" s="1"/>
  <c r="H48" i="150"/>
  <c r="G48" i="150"/>
  <c r="F48" i="150"/>
  <c r="D48" i="150"/>
  <c r="I47" i="150"/>
  <c r="G49" i="150" s="1"/>
  <c r="I46" i="150"/>
  <c r="E48" i="150" s="1"/>
  <c r="H42" i="150"/>
  <c r="G42" i="150"/>
  <c r="F42" i="150"/>
  <c r="G41" i="150"/>
  <c r="F41" i="150"/>
  <c r="D41" i="150"/>
  <c r="D42" i="150" s="1"/>
  <c r="G40" i="150"/>
  <c r="F40" i="150"/>
  <c r="D40" i="150"/>
  <c r="I39" i="150"/>
  <c r="H41" i="150" s="1"/>
  <c r="I38" i="150"/>
  <c r="I42" i="150" s="1"/>
  <c r="I34" i="150"/>
  <c r="D34" i="150"/>
  <c r="H33" i="150"/>
  <c r="G33" i="150"/>
  <c r="E33" i="150"/>
  <c r="D33" i="150"/>
  <c r="F32" i="150"/>
  <c r="E32" i="150"/>
  <c r="D32" i="150"/>
  <c r="I31" i="150"/>
  <c r="F33" i="150" s="1"/>
  <c r="F34" i="150" s="1"/>
  <c r="I30" i="150"/>
  <c r="G34" i="150" s="1"/>
  <c r="E26" i="150"/>
  <c r="H25" i="150"/>
  <c r="G25" i="150"/>
  <c r="E25" i="150"/>
  <c r="D25" i="150"/>
  <c r="E24" i="150"/>
  <c r="D24" i="150"/>
  <c r="I23" i="150"/>
  <c r="F25" i="150" s="1"/>
  <c r="I22" i="150"/>
  <c r="I15" i="150"/>
  <c r="H17" i="150" s="1"/>
  <c r="I14" i="150"/>
  <c r="H9" i="150"/>
  <c r="F9" i="150"/>
  <c r="E9" i="150"/>
  <c r="I7" i="150"/>
  <c r="I6" i="150"/>
  <c r="H8" i="150" s="1"/>
  <c r="R52" i="149"/>
  <c r="F49" i="149"/>
  <c r="I47" i="149"/>
  <c r="G49" i="149" s="1"/>
  <c r="I46" i="149"/>
  <c r="G41" i="149"/>
  <c r="D40" i="149"/>
  <c r="I39" i="149"/>
  <c r="I38" i="149"/>
  <c r="E40" i="149" s="1"/>
  <c r="I31" i="149"/>
  <c r="I30" i="149"/>
  <c r="G26" i="149"/>
  <c r="H25" i="149"/>
  <c r="G25" i="149"/>
  <c r="E25" i="149"/>
  <c r="D25" i="149"/>
  <c r="I23" i="149"/>
  <c r="F25" i="149" s="1"/>
  <c r="I22" i="149"/>
  <c r="I18" i="149"/>
  <c r="G18" i="149"/>
  <c r="F18" i="149"/>
  <c r="H17" i="149"/>
  <c r="G17" i="149"/>
  <c r="E17" i="149"/>
  <c r="E18" i="149" s="1"/>
  <c r="D17" i="149"/>
  <c r="D18" i="149" s="1"/>
  <c r="B18" i="149" s="1"/>
  <c r="H16" i="149"/>
  <c r="G16" i="149"/>
  <c r="E16" i="149"/>
  <c r="D16" i="149"/>
  <c r="I15" i="149"/>
  <c r="F17" i="149" s="1"/>
  <c r="I14" i="149"/>
  <c r="I7" i="149"/>
  <c r="D9" i="149" s="1"/>
  <c r="I6" i="149"/>
  <c r="V70" i="148"/>
  <c r="I66" i="148"/>
  <c r="H66" i="148"/>
  <c r="G66" i="148"/>
  <c r="F66" i="148"/>
  <c r="E66" i="148"/>
  <c r="D66" i="148"/>
  <c r="H65" i="148"/>
  <c r="G65" i="148"/>
  <c r="I65" i="148" s="1"/>
  <c r="F65" i="148"/>
  <c r="E65" i="148"/>
  <c r="D65" i="148"/>
  <c r="H64" i="148"/>
  <c r="G64" i="148"/>
  <c r="F64" i="148"/>
  <c r="E64" i="148"/>
  <c r="D64" i="148"/>
  <c r="I64" i="148" s="1"/>
  <c r="H63" i="148"/>
  <c r="G63" i="148"/>
  <c r="F63" i="148"/>
  <c r="E63" i="148"/>
  <c r="D63" i="148"/>
  <c r="I63" i="148" s="1"/>
  <c r="I62" i="148"/>
  <c r="H62" i="148"/>
  <c r="G62" i="148"/>
  <c r="F62" i="148"/>
  <c r="E62" i="148"/>
  <c r="D62" i="148"/>
  <c r="H61" i="148"/>
  <c r="G61" i="148"/>
  <c r="I61" i="148" s="1"/>
  <c r="F61" i="148"/>
  <c r="E61" i="148"/>
  <c r="D61" i="148"/>
  <c r="H55" i="148"/>
  <c r="G55" i="148"/>
  <c r="F55" i="148"/>
  <c r="E55" i="148"/>
  <c r="D55" i="148"/>
  <c r="H54" i="148"/>
  <c r="G54" i="148"/>
  <c r="F54" i="148"/>
  <c r="E54" i="148"/>
  <c r="D54" i="148"/>
  <c r="I54" i="148" s="1"/>
  <c r="H53" i="148"/>
  <c r="G53" i="148"/>
  <c r="F53" i="148"/>
  <c r="E53" i="148"/>
  <c r="D53" i="148"/>
  <c r="H52" i="148"/>
  <c r="G52" i="148"/>
  <c r="F52" i="148"/>
  <c r="I52" i="148" s="1"/>
  <c r="E52" i="148"/>
  <c r="D52" i="148"/>
  <c r="H51" i="148"/>
  <c r="G51" i="148"/>
  <c r="F51" i="148"/>
  <c r="E51" i="148"/>
  <c r="D51" i="148"/>
  <c r="I51" i="148" s="1"/>
  <c r="H50" i="148"/>
  <c r="G50" i="148"/>
  <c r="F50" i="148"/>
  <c r="E50" i="148"/>
  <c r="D50" i="148"/>
  <c r="H44" i="148"/>
  <c r="G44" i="148"/>
  <c r="F44" i="148"/>
  <c r="E44" i="148"/>
  <c r="D44" i="148"/>
  <c r="I44" i="148" s="1"/>
  <c r="H43" i="148"/>
  <c r="I43" i="148" s="1"/>
  <c r="G43" i="148"/>
  <c r="F43" i="148"/>
  <c r="E43" i="148"/>
  <c r="D43" i="148"/>
  <c r="H42" i="148"/>
  <c r="G42" i="148"/>
  <c r="F42" i="148"/>
  <c r="E42" i="148"/>
  <c r="D42" i="148"/>
  <c r="H41" i="148"/>
  <c r="G41" i="148"/>
  <c r="F41" i="148"/>
  <c r="E41" i="148"/>
  <c r="D41" i="148"/>
  <c r="I41" i="148" s="1"/>
  <c r="I40" i="148"/>
  <c r="H46" i="148" s="1"/>
  <c r="Q6" i="172" s="1"/>
  <c r="H40" i="148"/>
  <c r="G40" i="148"/>
  <c r="F40" i="148"/>
  <c r="E40" i="148"/>
  <c r="D40" i="148"/>
  <c r="H39" i="148"/>
  <c r="G39" i="148"/>
  <c r="I39" i="148" s="1"/>
  <c r="F39" i="148"/>
  <c r="E39" i="148"/>
  <c r="D39" i="148"/>
  <c r="H34" i="148"/>
  <c r="P6" i="171" s="1"/>
  <c r="H33" i="148"/>
  <c r="G33" i="148"/>
  <c r="F33" i="148"/>
  <c r="E33" i="148"/>
  <c r="D33" i="148"/>
  <c r="H32" i="148"/>
  <c r="G32" i="148"/>
  <c r="F32" i="148"/>
  <c r="E32" i="148"/>
  <c r="D32" i="148"/>
  <c r="I32" i="148" s="1"/>
  <c r="H31" i="148"/>
  <c r="G31" i="148"/>
  <c r="F31" i="148"/>
  <c r="E31" i="148"/>
  <c r="D31" i="148"/>
  <c r="H30" i="148"/>
  <c r="I30" i="148" s="1"/>
  <c r="G30" i="148"/>
  <c r="F30" i="148"/>
  <c r="E30" i="148"/>
  <c r="D30" i="148"/>
  <c r="H29" i="148"/>
  <c r="G29" i="148"/>
  <c r="F29" i="148"/>
  <c r="E29" i="148"/>
  <c r="D29" i="148"/>
  <c r="I29" i="148" s="1"/>
  <c r="H28" i="148"/>
  <c r="G28" i="148"/>
  <c r="F28" i="148"/>
  <c r="E28" i="148"/>
  <c r="D28" i="148"/>
  <c r="I28" i="148" s="1"/>
  <c r="H24" i="148"/>
  <c r="Q6" i="170" s="1"/>
  <c r="G24" i="148"/>
  <c r="O6" i="170" s="1"/>
  <c r="H22" i="148"/>
  <c r="G22" i="148"/>
  <c r="F22" i="148"/>
  <c r="E22" i="148"/>
  <c r="D22" i="148"/>
  <c r="I22" i="148" s="1"/>
  <c r="I21" i="148"/>
  <c r="H21" i="148"/>
  <c r="G21" i="148"/>
  <c r="F21" i="148"/>
  <c r="E21" i="148"/>
  <c r="D21" i="148"/>
  <c r="H20" i="148"/>
  <c r="G20" i="148"/>
  <c r="F20" i="148"/>
  <c r="E20" i="148"/>
  <c r="D20" i="148"/>
  <c r="H19" i="148"/>
  <c r="G19" i="148"/>
  <c r="F19" i="148"/>
  <c r="E19" i="148"/>
  <c r="D19" i="148"/>
  <c r="I19" i="148" s="1"/>
  <c r="I18" i="148"/>
  <c r="H18" i="148"/>
  <c r="G18" i="148"/>
  <c r="F18" i="148"/>
  <c r="E18" i="148"/>
  <c r="D18" i="148"/>
  <c r="H17" i="148"/>
  <c r="I17" i="148" s="1"/>
  <c r="G17" i="148"/>
  <c r="F17" i="148"/>
  <c r="E17" i="148"/>
  <c r="D17" i="148"/>
  <c r="H11" i="148"/>
  <c r="G11" i="148"/>
  <c r="F11" i="148"/>
  <c r="E11" i="148"/>
  <c r="D11" i="148"/>
  <c r="I11" i="148" s="1"/>
  <c r="H10" i="148"/>
  <c r="G10" i="148"/>
  <c r="F10" i="148"/>
  <c r="E10" i="148"/>
  <c r="D10" i="148"/>
  <c r="H9" i="148"/>
  <c r="G9" i="148"/>
  <c r="F9" i="148"/>
  <c r="E9" i="148"/>
  <c r="D9" i="148"/>
  <c r="I8" i="148"/>
  <c r="H8" i="148"/>
  <c r="G8" i="148"/>
  <c r="F8" i="148"/>
  <c r="E8" i="148"/>
  <c r="D8" i="148"/>
  <c r="H7" i="148"/>
  <c r="G7" i="148"/>
  <c r="F7" i="148"/>
  <c r="E7" i="148"/>
  <c r="D7" i="148"/>
  <c r="H6" i="148"/>
  <c r="G6" i="148"/>
  <c r="F6" i="148"/>
  <c r="E6" i="148"/>
  <c r="D6" i="148"/>
  <c r="I50" i="147"/>
  <c r="H49" i="147"/>
  <c r="H50" i="147" s="1"/>
  <c r="G49" i="147"/>
  <c r="H48" i="147"/>
  <c r="G48" i="147"/>
  <c r="F48" i="147"/>
  <c r="E48" i="147"/>
  <c r="D48" i="147"/>
  <c r="I47" i="147"/>
  <c r="I46" i="147"/>
  <c r="I42" i="147"/>
  <c r="H40" i="147"/>
  <c r="G40" i="147"/>
  <c r="F40" i="147"/>
  <c r="D40" i="147"/>
  <c r="I39" i="147"/>
  <c r="I38" i="147"/>
  <c r="E40" i="147" s="1"/>
  <c r="I31" i="147"/>
  <c r="G33" i="147" s="1"/>
  <c r="I30" i="147"/>
  <c r="H25" i="147"/>
  <c r="G25" i="147"/>
  <c r="E25" i="147"/>
  <c r="D25" i="147"/>
  <c r="I23" i="147"/>
  <c r="F25" i="147" s="1"/>
  <c r="I22" i="147"/>
  <c r="H17" i="147"/>
  <c r="G17" i="147"/>
  <c r="E17" i="147"/>
  <c r="D17" i="147"/>
  <c r="I15" i="147"/>
  <c r="F17" i="147" s="1"/>
  <c r="I14" i="147"/>
  <c r="H16" i="147" s="1"/>
  <c r="I10" i="147"/>
  <c r="F9" i="147"/>
  <c r="E9" i="147"/>
  <c r="H8" i="147"/>
  <c r="G8" i="147"/>
  <c r="D8" i="147"/>
  <c r="I7" i="147"/>
  <c r="D9" i="147" s="1"/>
  <c r="D10" i="147" s="1"/>
  <c r="I6" i="147"/>
  <c r="H49" i="146"/>
  <c r="H50" i="146" s="1"/>
  <c r="F49" i="146"/>
  <c r="E49" i="146"/>
  <c r="D49" i="146"/>
  <c r="I47" i="146"/>
  <c r="G49" i="146" s="1"/>
  <c r="I46" i="146"/>
  <c r="I42" i="146"/>
  <c r="H40" i="146"/>
  <c r="F40" i="146"/>
  <c r="E40" i="146"/>
  <c r="D40" i="146"/>
  <c r="I39" i="146"/>
  <c r="I38" i="146"/>
  <c r="I34" i="146"/>
  <c r="G33" i="146"/>
  <c r="D33" i="146"/>
  <c r="D34" i="146" s="1"/>
  <c r="H32" i="146"/>
  <c r="G32" i="146"/>
  <c r="F32" i="146"/>
  <c r="E32" i="146"/>
  <c r="D32" i="146"/>
  <c r="I31" i="146"/>
  <c r="I30" i="146"/>
  <c r="I26" i="146"/>
  <c r="D25" i="146"/>
  <c r="G24" i="146"/>
  <c r="F24" i="146"/>
  <c r="I23" i="146"/>
  <c r="G25" i="146" s="1"/>
  <c r="G26" i="146" s="1"/>
  <c r="I22" i="146"/>
  <c r="H17" i="146"/>
  <c r="G17" i="146"/>
  <c r="E17" i="146"/>
  <c r="D17" i="146"/>
  <c r="I15" i="146"/>
  <c r="F17" i="146" s="1"/>
  <c r="I14" i="146"/>
  <c r="I10" i="146"/>
  <c r="F10" i="146"/>
  <c r="H9" i="146"/>
  <c r="G9" i="146"/>
  <c r="E9" i="146"/>
  <c r="E10" i="146" s="1"/>
  <c r="D9" i="146"/>
  <c r="D10" i="146" s="1"/>
  <c r="G8" i="146"/>
  <c r="E8" i="146"/>
  <c r="D8" i="146"/>
  <c r="I7" i="146"/>
  <c r="F9" i="146" s="1"/>
  <c r="I6" i="146"/>
  <c r="G10" i="146" s="1"/>
  <c r="H50" i="145"/>
  <c r="H49" i="145"/>
  <c r="F49" i="145"/>
  <c r="H48" i="145"/>
  <c r="G48" i="145"/>
  <c r="F48" i="145"/>
  <c r="E48" i="145"/>
  <c r="I47" i="145"/>
  <c r="E49" i="145" s="1"/>
  <c r="I46" i="145"/>
  <c r="I39" i="145"/>
  <c r="I38" i="145"/>
  <c r="F40" i="145" s="1"/>
  <c r="I34" i="145"/>
  <c r="G33" i="145"/>
  <c r="F33" i="145"/>
  <c r="F34" i="145" s="1"/>
  <c r="H32" i="145"/>
  <c r="F32" i="145"/>
  <c r="E32" i="145"/>
  <c r="D32" i="145"/>
  <c r="I31" i="145"/>
  <c r="H33" i="145" s="1"/>
  <c r="H34" i="145" s="1"/>
  <c r="I30" i="145"/>
  <c r="I26" i="145"/>
  <c r="H24" i="145"/>
  <c r="G24" i="145"/>
  <c r="F24" i="145"/>
  <c r="D24" i="145"/>
  <c r="I23" i="145"/>
  <c r="I22" i="145"/>
  <c r="E24" i="145" s="1"/>
  <c r="G17" i="145"/>
  <c r="F17" i="145"/>
  <c r="E17" i="145"/>
  <c r="D17" i="145"/>
  <c r="I15" i="145"/>
  <c r="H17" i="145" s="1"/>
  <c r="I14" i="145"/>
  <c r="G9" i="145"/>
  <c r="E9" i="145"/>
  <c r="I7" i="145"/>
  <c r="F9" i="145" s="1"/>
  <c r="I6" i="145"/>
  <c r="G8" i="145" s="1"/>
  <c r="C7" i="5"/>
  <c r="R52" i="157" l="1"/>
  <c r="R52" i="163"/>
  <c r="R52" i="166"/>
  <c r="R52" i="186"/>
  <c r="V70" i="200"/>
  <c r="R52" i="146"/>
  <c r="R52" i="147"/>
  <c r="R52" i="151"/>
  <c r="R52" i="154"/>
  <c r="S38" i="171"/>
  <c r="R52" i="185"/>
  <c r="R52" i="187"/>
  <c r="R52" i="189"/>
  <c r="V70" i="192"/>
  <c r="R52" i="145"/>
  <c r="R52" i="155"/>
  <c r="R52" i="190"/>
  <c r="R52" i="193"/>
  <c r="R52" i="195"/>
  <c r="V70" i="164"/>
  <c r="S38" i="174"/>
  <c r="V70" i="180"/>
  <c r="R52" i="194"/>
  <c r="R52" i="199"/>
  <c r="S38" i="201"/>
  <c r="R52" i="158"/>
  <c r="R52" i="182"/>
  <c r="R52" i="191"/>
  <c r="S38" i="202"/>
  <c r="R52" i="153"/>
  <c r="V70" i="160"/>
  <c r="R52" i="162"/>
  <c r="R52" i="165"/>
  <c r="S38" i="170"/>
  <c r="F81" i="175"/>
  <c r="R52" i="177"/>
  <c r="R52" i="179"/>
  <c r="R52" i="181"/>
  <c r="V70" i="184"/>
  <c r="R52" i="197"/>
  <c r="R52" i="198"/>
  <c r="R52" i="167"/>
  <c r="V70" i="168"/>
  <c r="S38" i="169"/>
  <c r="R52" i="183"/>
  <c r="V70" i="188"/>
  <c r="S38" i="204"/>
  <c r="S38" i="203"/>
  <c r="E49" i="197"/>
  <c r="I61" i="200"/>
  <c r="F68" i="200"/>
  <c r="M11" i="206" s="1"/>
  <c r="I51" i="200"/>
  <c r="F57" i="200" s="1"/>
  <c r="M11" i="205" s="1"/>
  <c r="G42" i="197"/>
  <c r="D40" i="197"/>
  <c r="D42" i="197" s="1"/>
  <c r="I50" i="200"/>
  <c r="E40" i="197"/>
  <c r="F40" i="197"/>
  <c r="G40" i="197"/>
  <c r="H32" i="197"/>
  <c r="D33" i="197"/>
  <c r="D34" i="197" s="1"/>
  <c r="E33" i="197"/>
  <c r="I39" i="200"/>
  <c r="G33" i="197"/>
  <c r="H33" i="197"/>
  <c r="H34" i="197" s="1"/>
  <c r="I34" i="197" s="1"/>
  <c r="D32" i="197"/>
  <c r="F35" i="200"/>
  <c r="M11" i="203" s="1"/>
  <c r="I28" i="200"/>
  <c r="H34" i="200" s="1"/>
  <c r="P11" i="203" s="1"/>
  <c r="E17" i="197"/>
  <c r="I17" i="200"/>
  <c r="G17" i="197"/>
  <c r="H17" i="197"/>
  <c r="I18" i="200"/>
  <c r="F24" i="200" s="1"/>
  <c r="M11" i="202" s="1"/>
  <c r="H9" i="197"/>
  <c r="I7" i="200"/>
  <c r="H13" i="200" s="1"/>
  <c r="Q11" i="201" s="1"/>
  <c r="E49" i="193"/>
  <c r="G49" i="193"/>
  <c r="H49" i="193"/>
  <c r="I62" i="196"/>
  <c r="E68" i="196" s="1"/>
  <c r="K10" i="206" s="1"/>
  <c r="E40" i="193"/>
  <c r="H41" i="193"/>
  <c r="E33" i="193"/>
  <c r="G33" i="193"/>
  <c r="H33" i="193"/>
  <c r="H34" i="193" s="1"/>
  <c r="I40" i="196"/>
  <c r="G24" i="193"/>
  <c r="H24" i="193"/>
  <c r="I29" i="196"/>
  <c r="F16" i="193"/>
  <c r="H16" i="193"/>
  <c r="E17" i="193"/>
  <c r="E18" i="193" s="1"/>
  <c r="G17" i="193"/>
  <c r="I18" i="196"/>
  <c r="F8" i="193"/>
  <c r="H8" i="193"/>
  <c r="F9" i="193"/>
  <c r="I7" i="196"/>
  <c r="H48" i="189"/>
  <c r="D48" i="189"/>
  <c r="E48" i="189"/>
  <c r="E32" i="189"/>
  <c r="D24" i="189"/>
  <c r="F24" i="189"/>
  <c r="H24" i="189"/>
  <c r="I28" i="192"/>
  <c r="D16" i="189"/>
  <c r="E16" i="189"/>
  <c r="G16" i="189"/>
  <c r="H16" i="189"/>
  <c r="E9" i="189"/>
  <c r="G9" i="189"/>
  <c r="I6" i="192"/>
  <c r="F50" i="185"/>
  <c r="I61" i="188"/>
  <c r="F67" i="188" s="1"/>
  <c r="L8" i="206" s="1"/>
  <c r="D49" i="185"/>
  <c r="I51" i="188"/>
  <c r="D41" i="185"/>
  <c r="E41" i="185"/>
  <c r="G41" i="185"/>
  <c r="E32" i="185"/>
  <c r="G32" i="185"/>
  <c r="I25" i="204"/>
  <c r="H33" i="185"/>
  <c r="I39" i="188"/>
  <c r="I40" i="188"/>
  <c r="H46" i="188" s="1"/>
  <c r="Q8" i="204" s="1"/>
  <c r="H17" i="185"/>
  <c r="G23" i="188"/>
  <c r="N8" i="202" s="1"/>
  <c r="D8" i="185"/>
  <c r="E8" i="185"/>
  <c r="F8" i="185"/>
  <c r="G8" i="185"/>
  <c r="D9" i="185"/>
  <c r="I7" i="188"/>
  <c r="F13" i="188" s="1"/>
  <c r="M8" i="201" s="1"/>
  <c r="H50" i="181"/>
  <c r="D48" i="181"/>
  <c r="F48" i="181"/>
  <c r="D49" i="181"/>
  <c r="G49" i="181"/>
  <c r="F40" i="181"/>
  <c r="G40" i="181"/>
  <c r="I50" i="184"/>
  <c r="G56" i="184" s="1"/>
  <c r="N7" i="205" s="1"/>
  <c r="G34" i="181"/>
  <c r="F32" i="181"/>
  <c r="D33" i="181"/>
  <c r="D34" i="181" s="1"/>
  <c r="E33" i="181"/>
  <c r="G33" i="181"/>
  <c r="H33" i="181"/>
  <c r="E8" i="181"/>
  <c r="I7" i="184"/>
  <c r="H13" i="184" s="1"/>
  <c r="Q7" i="201" s="1"/>
  <c r="E10" i="177"/>
  <c r="H8" i="177"/>
  <c r="D9" i="177"/>
  <c r="E9" i="177"/>
  <c r="I6" i="180"/>
  <c r="D12" i="180" s="1"/>
  <c r="G9" i="177"/>
  <c r="H9" i="177"/>
  <c r="H10" i="177" s="1"/>
  <c r="F10" i="177"/>
  <c r="G34" i="173"/>
  <c r="E50" i="143" s="1"/>
  <c r="S38" i="206"/>
  <c r="S38" i="205"/>
  <c r="I6" i="148"/>
  <c r="H12" i="148" s="1"/>
  <c r="P6" i="169" s="1"/>
  <c r="G10" i="145"/>
  <c r="D8" i="145"/>
  <c r="D10" i="145" s="1"/>
  <c r="F8" i="145"/>
  <c r="F10" i="145" s="1"/>
  <c r="E8" i="149"/>
  <c r="I7" i="152"/>
  <c r="G8" i="149"/>
  <c r="H8" i="149"/>
  <c r="E9" i="149"/>
  <c r="E10" i="149" s="1"/>
  <c r="I61" i="168"/>
  <c r="D48" i="165"/>
  <c r="E48" i="165"/>
  <c r="E41" i="165"/>
  <c r="F32" i="165"/>
  <c r="E33" i="165"/>
  <c r="I39" i="168"/>
  <c r="E24" i="165"/>
  <c r="E26" i="165" s="1"/>
  <c r="D25" i="165"/>
  <c r="E25" i="165"/>
  <c r="G25" i="165"/>
  <c r="H25" i="165"/>
  <c r="H17" i="165"/>
  <c r="H18" i="165" s="1"/>
  <c r="D16" i="165"/>
  <c r="E16" i="165"/>
  <c r="E18" i="165" s="1"/>
  <c r="F18" i="165"/>
  <c r="F16" i="165"/>
  <c r="G16" i="165"/>
  <c r="I17" i="168"/>
  <c r="G23" i="168" s="1"/>
  <c r="N11" i="170" s="1"/>
  <c r="D17" i="165"/>
  <c r="D18" i="165" s="1"/>
  <c r="B18" i="165" s="1"/>
  <c r="F8" i="165"/>
  <c r="G8" i="165"/>
  <c r="H8" i="165"/>
  <c r="I28" i="169"/>
  <c r="E48" i="161"/>
  <c r="F48" i="161"/>
  <c r="I51" i="164"/>
  <c r="G33" i="161"/>
  <c r="I39" i="164"/>
  <c r="H45" i="164" s="1"/>
  <c r="P10" i="172" s="1"/>
  <c r="I40" i="164"/>
  <c r="G46" i="164" s="1"/>
  <c r="O10" i="172" s="1"/>
  <c r="D24" i="161"/>
  <c r="D26" i="161" s="1"/>
  <c r="I28" i="164"/>
  <c r="F24" i="161"/>
  <c r="G24" i="161"/>
  <c r="G24" i="164"/>
  <c r="O10" i="170" s="1"/>
  <c r="E17" i="161"/>
  <c r="D9" i="161"/>
  <c r="E9" i="161"/>
  <c r="G9" i="161"/>
  <c r="H9" i="161"/>
  <c r="G49" i="157"/>
  <c r="H49" i="157"/>
  <c r="I62" i="160"/>
  <c r="D49" i="157"/>
  <c r="I40" i="160"/>
  <c r="I39" i="160"/>
  <c r="E33" i="157"/>
  <c r="F33" i="157"/>
  <c r="E24" i="157"/>
  <c r="E26" i="157" s="1"/>
  <c r="F24" i="157"/>
  <c r="I29" i="160"/>
  <c r="D16" i="157"/>
  <c r="E16" i="157"/>
  <c r="F16" i="157"/>
  <c r="H16" i="157"/>
  <c r="I17" i="160"/>
  <c r="D8" i="157"/>
  <c r="F8" i="157"/>
  <c r="I6" i="160"/>
  <c r="G8" i="157"/>
  <c r="H8" i="157"/>
  <c r="H41" i="153"/>
  <c r="E40" i="153"/>
  <c r="E41" i="153"/>
  <c r="H56" i="156"/>
  <c r="P8" i="173" s="1"/>
  <c r="H33" i="153"/>
  <c r="D32" i="153"/>
  <c r="D34" i="153" s="1"/>
  <c r="D33" i="153"/>
  <c r="E33" i="153"/>
  <c r="E34" i="153" s="1"/>
  <c r="B34" i="153" s="1"/>
  <c r="G33" i="153"/>
  <c r="G34" i="153" s="1"/>
  <c r="F16" i="153"/>
  <c r="F17" i="153"/>
  <c r="I18" i="156"/>
  <c r="G50" i="149"/>
  <c r="I61" i="152"/>
  <c r="D48" i="149"/>
  <c r="E48" i="149"/>
  <c r="F48" i="149"/>
  <c r="G48" i="149"/>
  <c r="H48" i="149"/>
  <c r="F40" i="149"/>
  <c r="G40" i="149"/>
  <c r="H40" i="149"/>
  <c r="I39" i="152"/>
  <c r="I35" i="172"/>
  <c r="I40" i="152"/>
  <c r="D9" i="145"/>
  <c r="H9" i="145"/>
  <c r="F26" i="179"/>
  <c r="H24" i="180"/>
  <c r="Q6" i="202" s="1"/>
  <c r="G24" i="180"/>
  <c r="O6" i="202" s="1"/>
  <c r="F24" i="180"/>
  <c r="M6" i="202" s="1"/>
  <c r="E24" i="180"/>
  <c r="K6" i="202" s="1"/>
  <c r="D24" i="180"/>
  <c r="H35" i="180"/>
  <c r="Q6" i="203" s="1"/>
  <c r="G35" i="180"/>
  <c r="O6" i="203" s="1"/>
  <c r="F35" i="180"/>
  <c r="M6" i="203" s="1"/>
  <c r="E35" i="180"/>
  <c r="K6" i="203" s="1"/>
  <c r="D35" i="180"/>
  <c r="H46" i="180"/>
  <c r="Q6" i="204" s="1"/>
  <c r="G46" i="180"/>
  <c r="O6" i="204" s="1"/>
  <c r="F46" i="180"/>
  <c r="M6" i="204" s="1"/>
  <c r="E46" i="180"/>
  <c r="K6" i="204" s="1"/>
  <c r="D46" i="180"/>
  <c r="G68" i="180"/>
  <c r="O6" i="206" s="1"/>
  <c r="E68" i="180"/>
  <c r="K6" i="206" s="1"/>
  <c r="D68" i="180"/>
  <c r="F68" i="180"/>
  <c r="M6" i="206" s="1"/>
  <c r="H68" i="180"/>
  <c r="Q6" i="206" s="1"/>
  <c r="H13" i="180"/>
  <c r="Q6" i="201" s="1"/>
  <c r="G13" i="180"/>
  <c r="O6" i="201" s="1"/>
  <c r="F13" i="180"/>
  <c r="M6" i="201" s="1"/>
  <c r="E13" i="180"/>
  <c r="K6" i="201" s="1"/>
  <c r="D13" i="180"/>
  <c r="H42" i="179"/>
  <c r="D13" i="184"/>
  <c r="H23" i="180"/>
  <c r="P6" i="202" s="1"/>
  <c r="G23" i="180"/>
  <c r="N6" i="202" s="1"/>
  <c r="F23" i="180"/>
  <c r="L6" i="202" s="1"/>
  <c r="E23" i="180"/>
  <c r="J6" i="202" s="1"/>
  <c r="D23" i="180"/>
  <c r="H34" i="180"/>
  <c r="P6" i="203" s="1"/>
  <c r="G34" i="180"/>
  <c r="N6" i="203" s="1"/>
  <c r="F34" i="180"/>
  <c r="L6" i="203" s="1"/>
  <c r="E34" i="180"/>
  <c r="J6" i="203" s="1"/>
  <c r="D34" i="180"/>
  <c r="H45" i="180"/>
  <c r="P6" i="204" s="1"/>
  <c r="G45" i="180"/>
  <c r="N6" i="204" s="1"/>
  <c r="F45" i="180"/>
  <c r="L6" i="204" s="1"/>
  <c r="E45" i="180"/>
  <c r="J6" i="204" s="1"/>
  <c r="D45" i="180"/>
  <c r="G56" i="180"/>
  <c r="N6" i="205" s="1"/>
  <c r="E56" i="180"/>
  <c r="J6" i="205" s="1"/>
  <c r="H56" i="180"/>
  <c r="P6" i="205" s="1"/>
  <c r="F56" i="180"/>
  <c r="L6" i="205" s="1"/>
  <c r="D56" i="180"/>
  <c r="H12" i="180"/>
  <c r="P6" i="201" s="1"/>
  <c r="F12" i="180"/>
  <c r="L6" i="201" s="1"/>
  <c r="B34" i="177"/>
  <c r="D24" i="177"/>
  <c r="I26" i="177"/>
  <c r="F49" i="177"/>
  <c r="F50" i="177" s="1"/>
  <c r="G18" i="178"/>
  <c r="G26" i="179"/>
  <c r="I42" i="179"/>
  <c r="F26" i="181"/>
  <c r="H41" i="181"/>
  <c r="E41" i="181"/>
  <c r="D41" i="181"/>
  <c r="D42" i="181" s="1"/>
  <c r="E50" i="183"/>
  <c r="H48" i="183"/>
  <c r="F48" i="183"/>
  <c r="E48" i="183"/>
  <c r="I50" i="183"/>
  <c r="D48" i="183"/>
  <c r="H50" i="183"/>
  <c r="E57" i="184"/>
  <c r="K7" i="205" s="1"/>
  <c r="D50" i="186"/>
  <c r="G48" i="186"/>
  <c r="H50" i="186"/>
  <c r="I50" i="186"/>
  <c r="G50" i="186"/>
  <c r="H48" i="186"/>
  <c r="F50" i="186"/>
  <c r="F48" i="186"/>
  <c r="E50" i="186"/>
  <c r="E48" i="186"/>
  <c r="D48" i="186"/>
  <c r="D67" i="200"/>
  <c r="H16" i="177"/>
  <c r="E18" i="177"/>
  <c r="B18" i="177" s="1"/>
  <c r="E24" i="177"/>
  <c r="H25" i="177"/>
  <c r="H26" i="177" s="1"/>
  <c r="E33" i="177"/>
  <c r="E34" i="177" s="1"/>
  <c r="G34" i="177"/>
  <c r="G40" i="177"/>
  <c r="D42" i="177"/>
  <c r="D48" i="177"/>
  <c r="G49" i="177"/>
  <c r="G50" i="177" s="1"/>
  <c r="I50" i="177"/>
  <c r="F8" i="178"/>
  <c r="H18" i="178"/>
  <c r="H24" i="178"/>
  <c r="E26" i="178"/>
  <c r="B26" i="178" s="1"/>
  <c r="E32" i="178"/>
  <c r="H33" i="178"/>
  <c r="H34" i="178" s="1"/>
  <c r="E41" i="178"/>
  <c r="E42" i="178" s="1"/>
  <c r="B42" i="178" s="1"/>
  <c r="G42" i="178"/>
  <c r="G48" i="178"/>
  <c r="D50" i="178"/>
  <c r="D9" i="179"/>
  <c r="D10" i="179" s="1"/>
  <c r="F10" i="179"/>
  <c r="F16" i="179"/>
  <c r="H26" i="179"/>
  <c r="H32" i="179"/>
  <c r="E34" i="179"/>
  <c r="B34" i="179" s="1"/>
  <c r="E40" i="179"/>
  <c r="H41" i="179"/>
  <c r="E49" i="179"/>
  <c r="E50" i="179" s="1"/>
  <c r="B50" i="179" s="1"/>
  <c r="I53" i="180"/>
  <c r="G57" i="180" s="1"/>
  <c r="O6" i="205" s="1"/>
  <c r="I61" i="180"/>
  <c r="H8" i="181"/>
  <c r="G10" i="181"/>
  <c r="G26" i="181"/>
  <c r="H49" i="182"/>
  <c r="H50" i="182" s="1"/>
  <c r="E49" i="182"/>
  <c r="D49" i="182"/>
  <c r="D50" i="182" s="1"/>
  <c r="B50" i="182" s="1"/>
  <c r="I19" i="184"/>
  <c r="I33" i="184"/>
  <c r="I39" i="184"/>
  <c r="I63" i="184"/>
  <c r="F35" i="188"/>
  <c r="M8" i="203" s="1"/>
  <c r="D35" i="188"/>
  <c r="H35" i="188"/>
  <c r="Q8" i="203" s="1"/>
  <c r="G35" i="188"/>
  <c r="O8" i="203" s="1"/>
  <c r="E35" i="188"/>
  <c r="K8" i="203" s="1"/>
  <c r="D10" i="195"/>
  <c r="B10" i="195" s="1"/>
  <c r="G8" i="195"/>
  <c r="I10" i="195"/>
  <c r="D8" i="195"/>
  <c r="H10" i="195"/>
  <c r="H8" i="195"/>
  <c r="G10" i="195"/>
  <c r="F8" i="195"/>
  <c r="F10" i="195"/>
  <c r="E8" i="195"/>
  <c r="E10" i="195"/>
  <c r="H9" i="178"/>
  <c r="H10" i="178" s="1"/>
  <c r="D8" i="177"/>
  <c r="I10" i="177"/>
  <c r="F18" i="177"/>
  <c r="F24" i="177"/>
  <c r="F33" i="177"/>
  <c r="F34" i="177" s="1"/>
  <c r="E48" i="177"/>
  <c r="H49" i="177"/>
  <c r="H50" i="177" s="1"/>
  <c r="D16" i="178"/>
  <c r="I18" i="178"/>
  <c r="F26" i="178"/>
  <c r="F32" i="178"/>
  <c r="F41" i="178"/>
  <c r="F42" i="178" s="1"/>
  <c r="E9" i="179"/>
  <c r="E10" i="179" s="1"/>
  <c r="G16" i="179"/>
  <c r="D24" i="179"/>
  <c r="I26" i="179"/>
  <c r="F34" i="179"/>
  <c r="F40" i="179"/>
  <c r="F49" i="179"/>
  <c r="F50" i="179" s="1"/>
  <c r="I64" i="180"/>
  <c r="D9" i="181"/>
  <c r="D24" i="181"/>
  <c r="I26" i="181"/>
  <c r="I10" i="182"/>
  <c r="D8" i="182"/>
  <c r="F10" i="182"/>
  <c r="E10" i="182"/>
  <c r="H8" i="182"/>
  <c r="G8" i="182"/>
  <c r="H34" i="182"/>
  <c r="E34" i="182"/>
  <c r="H32" i="182"/>
  <c r="D34" i="182"/>
  <c r="B34" i="182" s="1"/>
  <c r="G32" i="182"/>
  <c r="F32" i="182"/>
  <c r="F34" i="182"/>
  <c r="I18" i="183"/>
  <c r="D16" i="183"/>
  <c r="F18" i="183"/>
  <c r="E18" i="183"/>
  <c r="H16" i="183"/>
  <c r="G16" i="183"/>
  <c r="G48" i="183"/>
  <c r="I18" i="184"/>
  <c r="I62" i="184"/>
  <c r="G33" i="187"/>
  <c r="H33" i="187"/>
  <c r="H34" i="187" s="1"/>
  <c r="F33" i="187"/>
  <c r="E33" i="187"/>
  <c r="D33" i="187"/>
  <c r="E8" i="177"/>
  <c r="G18" i="177"/>
  <c r="G24" i="177"/>
  <c r="D26" i="177"/>
  <c r="B26" i="177" s="1"/>
  <c r="F48" i="177"/>
  <c r="E16" i="178"/>
  <c r="G26" i="178"/>
  <c r="G32" i="178"/>
  <c r="F9" i="179"/>
  <c r="E24" i="179"/>
  <c r="G34" i="179"/>
  <c r="G40" i="179"/>
  <c r="E9" i="181"/>
  <c r="E10" i="181" s="1"/>
  <c r="F16" i="181"/>
  <c r="H18" i="181"/>
  <c r="F18" i="181"/>
  <c r="E34" i="181"/>
  <c r="I34" i="181" s="1"/>
  <c r="H32" i="181"/>
  <c r="H34" i="181" s="1"/>
  <c r="E32" i="181"/>
  <c r="D32" i="181"/>
  <c r="G9" i="182"/>
  <c r="G10" i="182" s="1"/>
  <c r="D9" i="182"/>
  <c r="D10" i="182" s="1"/>
  <c r="B10" i="182" s="1"/>
  <c r="G17" i="183"/>
  <c r="G18" i="183" s="1"/>
  <c r="D17" i="183"/>
  <c r="D18" i="183" s="1"/>
  <c r="B18" i="183" s="1"/>
  <c r="I44" i="184"/>
  <c r="H56" i="184"/>
  <c r="P7" i="205" s="1"/>
  <c r="R7" i="205" s="1"/>
  <c r="F56" i="184"/>
  <c r="L7" i="205" s="1"/>
  <c r="E56" i="184"/>
  <c r="J7" i="205" s="1"/>
  <c r="D56" i="184"/>
  <c r="H26" i="187"/>
  <c r="D26" i="187"/>
  <c r="B26" i="187" s="1"/>
  <c r="G24" i="187"/>
  <c r="I26" i="187"/>
  <c r="G26" i="187"/>
  <c r="H24" i="187"/>
  <c r="F26" i="187"/>
  <c r="F24" i="187"/>
  <c r="E26" i="187"/>
  <c r="E24" i="187"/>
  <c r="D24" i="187"/>
  <c r="D23" i="188"/>
  <c r="F23" i="188"/>
  <c r="L8" i="202" s="1"/>
  <c r="E23" i="188"/>
  <c r="J8" i="202" s="1"/>
  <c r="H23" i="188"/>
  <c r="P8" i="202" s="1"/>
  <c r="R8" i="202" s="1"/>
  <c r="G10" i="177"/>
  <c r="D32" i="178"/>
  <c r="I34" i="178"/>
  <c r="H17" i="179"/>
  <c r="H18" i="179" s="1"/>
  <c r="D40" i="179"/>
  <c r="H26" i="181"/>
  <c r="E26" i="181"/>
  <c r="H24" i="181"/>
  <c r="D26" i="181"/>
  <c r="G24" i="181"/>
  <c r="F24" i="181"/>
  <c r="I42" i="183"/>
  <c r="D40" i="183"/>
  <c r="H42" i="183"/>
  <c r="F42" i="183"/>
  <c r="E42" i="183"/>
  <c r="H40" i="183"/>
  <c r="D42" i="183"/>
  <c r="B42" i="183" s="1"/>
  <c r="G40" i="183"/>
  <c r="F40" i="183"/>
  <c r="F8" i="177"/>
  <c r="H18" i="177"/>
  <c r="H24" i="177"/>
  <c r="E26" i="177"/>
  <c r="E41" i="177"/>
  <c r="E42" i="177" s="1"/>
  <c r="G48" i="177"/>
  <c r="D50" i="177"/>
  <c r="B50" i="177" s="1"/>
  <c r="D9" i="178"/>
  <c r="D10" i="178" s="1"/>
  <c r="B10" i="178" s="1"/>
  <c r="F16" i="178"/>
  <c r="H26" i="178"/>
  <c r="H32" i="178"/>
  <c r="E34" i="178"/>
  <c r="E49" i="178"/>
  <c r="E50" i="178" s="1"/>
  <c r="D8" i="179"/>
  <c r="G9" i="179"/>
  <c r="G10" i="179" s="1"/>
  <c r="D17" i="179"/>
  <c r="D18" i="179" s="1"/>
  <c r="B18" i="179" s="1"/>
  <c r="F24" i="179"/>
  <c r="H34" i="179"/>
  <c r="H40" i="179"/>
  <c r="E42" i="179"/>
  <c r="F9" i="181"/>
  <c r="E49" i="181"/>
  <c r="H49" i="181"/>
  <c r="F50" i="181"/>
  <c r="E8" i="182"/>
  <c r="F18" i="182"/>
  <c r="F16" i="182"/>
  <c r="E16" i="182"/>
  <c r="I18" i="182"/>
  <c r="D16" i="182"/>
  <c r="D32" i="182"/>
  <c r="I34" i="182"/>
  <c r="E16" i="183"/>
  <c r="G26" i="183"/>
  <c r="F26" i="183"/>
  <c r="F24" i="183"/>
  <c r="E24" i="183"/>
  <c r="I26" i="183"/>
  <c r="D24" i="183"/>
  <c r="I29" i="184"/>
  <c r="I32" i="184"/>
  <c r="D13" i="188"/>
  <c r="H13" i="188"/>
  <c r="Q8" i="201" s="1"/>
  <c r="I62" i="188"/>
  <c r="G13" i="184"/>
  <c r="O7" i="201" s="1"/>
  <c r="G8" i="177"/>
  <c r="D10" i="177"/>
  <c r="B10" i="177" s="1"/>
  <c r="D16" i="177"/>
  <c r="D25" i="177"/>
  <c r="F26" i="177"/>
  <c r="H48" i="177"/>
  <c r="E50" i="177"/>
  <c r="E9" i="178"/>
  <c r="E10" i="178" s="1"/>
  <c r="G16" i="178"/>
  <c r="D18" i="178"/>
  <c r="B18" i="178" s="1"/>
  <c r="D24" i="178"/>
  <c r="D33" i="178"/>
  <c r="D34" i="178" s="1"/>
  <c r="B34" i="178" s="1"/>
  <c r="F34" i="178"/>
  <c r="E17" i="179"/>
  <c r="E18" i="179" s="1"/>
  <c r="G24" i="179"/>
  <c r="D26" i="179"/>
  <c r="B26" i="179" s="1"/>
  <c r="D32" i="179"/>
  <c r="D41" i="179"/>
  <c r="D42" i="179" s="1"/>
  <c r="B42" i="179" s="1"/>
  <c r="F42" i="179"/>
  <c r="F8" i="181"/>
  <c r="D8" i="181"/>
  <c r="D10" i="181" s="1"/>
  <c r="H9" i="181"/>
  <c r="D16" i="181"/>
  <c r="E18" i="181"/>
  <c r="F34" i="181"/>
  <c r="F41" i="181"/>
  <c r="F42" i="181" s="1"/>
  <c r="D17" i="182"/>
  <c r="D18" i="182" s="1"/>
  <c r="B18" i="182" s="1"/>
  <c r="H17" i="182"/>
  <c r="H18" i="182" s="1"/>
  <c r="G17" i="182"/>
  <c r="G18" i="182" s="1"/>
  <c r="E42" i="182"/>
  <c r="H40" i="182"/>
  <c r="E40" i="182"/>
  <c r="I42" i="182"/>
  <c r="D40" i="182"/>
  <c r="H42" i="182"/>
  <c r="D42" i="182"/>
  <c r="B42" i="182" s="1"/>
  <c r="D25" i="183"/>
  <c r="D26" i="183" s="1"/>
  <c r="B26" i="183" s="1"/>
  <c r="H25" i="183"/>
  <c r="H26" i="183" s="1"/>
  <c r="G25" i="183"/>
  <c r="I11" i="184"/>
  <c r="F13" i="184" s="1"/>
  <c r="M7" i="201" s="1"/>
  <c r="I17" i="184"/>
  <c r="I41" i="184"/>
  <c r="I55" i="184"/>
  <c r="D57" i="184" s="1"/>
  <c r="I61" i="184"/>
  <c r="E24" i="185"/>
  <c r="F26" i="185"/>
  <c r="I26" i="185"/>
  <c r="G26" i="185"/>
  <c r="G24" i="185"/>
  <c r="E26" i="185"/>
  <c r="F24" i="185"/>
  <c r="D26" i="185"/>
  <c r="B26" i="185" s="1"/>
  <c r="D24" i="185"/>
  <c r="E33" i="185"/>
  <c r="E34" i="185" s="1"/>
  <c r="G33" i="185"/>
  <c r="F33" i="185"/>
  <c r="H34" i="185"/>
  <c r="D34" i="185"/>
  <c r="F24" i="188"/>
  <c r="M8" i="202" s="1"/>
  <c r="D24" i="188"/>
  <c r="H24" i="188"/>
  <c r="Q8" i="202" s="1"/>
  <c r="G24" i="188"/>
  <c r="O8" i="202" s="1"/>
  <c r="S8" i="202" s="1"/>
  <c r="E24" i="188"/>
  <c r="K8" i="202" s="1"/>
  <c r="F46" i="188"/>
  <c r="M8" i="204" s="1"/>
  <c r="D46" i="188"/>
  <c r="G46" i="188"/>
  <c r="O8" i="204" s="1"/>
  <c r="E46" i="188"/>
  <c r="K8" i="204" s="1"/>
  <c r="D50" i="183"/>
  <c r="B50" i="183" s="1"/>
  <c r="I40" i="184"/>
  <c r="I43" i="184"/>
  <c r="D48" i="185"/>
  <c r="D50" i="185" s="1"/>
  <c r="H48" i="185"/>
  <c r="H50" i="185" s="1"/>
  <c r="E48" i="185"/>
  <c r="G48" i="185"/>
  <c r="G50" i="185" s="1"/>
  <c r="F57" i="188"/>
  <c r="M8" i="205" s="1"/>
  <c r="D57" i="188"/>
  <c r="H57" i="188"/>
  <c r="Q8" i="205" s="1"/>
  <c r="G57" i="188"/>
  <c r="O8" i="205" s="1"/>
  <c r="S8" i="205" s="1"/>
  <c r="E57" i="188"/>
  <c r="K8" i="205" s="1"/>
  <c r="G67" i="188"/>
  <c r="N8" i="206" s="1"/>
  <c r="G26" i="177"/>
  <c r="F9" i="178"/>
  <c r="F10" i="178" s="1"/>
  <c r="G34" i="178"/>
  <c r="F17" i="179"/>
  <c r="F18" i="179" s="1"/>
  <c r="G42" i="179"/>
  <c r="I54" i="180"/>
  <c r="G41" i="181"/>
  <c r="G42" i="181" s="1"/>
  <c r="I65" i="180"/>
  <c r="G42" i="183"/>
  <c r="G50" i="183"/>
  <c r="I8" i="184"/>
  <c r="H12" i="184" s="1"/>
  <c r="P7" i="201" s="1"/>
  <c r="I22" i="184"/>
  <c r="H34" i="184"/>
  <c r="P7" i="203" s="1"/>
  <c r="R7" i="203" s="1"/>
  <c r="F34" i="184"/>
  <c r="L7" i="203" s="1"/>
  <c r="E34" i="184"/>
  <c r="J7" i="203" s="1"/>
  <c r="D34" i="184"/>
  <c r="I66" i="184"/>
  <c r="F12" i="188"/>
  <c r="L8" i="201" s="1"/>
  <c r="H12" i="188"/>
  <c r="P8" i="201" s="1"/>
  <c r="G12" i="188"/>
  <c r="N8" i="201" s="1"/>
  <c r="E12" i="188"/>
  <c r="J8" i="201" s="1"/>
  <c r="D12" i="188"/>
  <c r="D34" i="188"/>
  <c r="F34" i="188"/>
  <c r="L8" i="203" s="1"/>
  <c r="H34" i="188"/>
  <c r="P8" i="203" s="1"/>
  <c r="G34" i="188"/>
  <c r="N8" i="203" s="1"/>
  <c r="R8" i="203" s="1"/>
  <c r="D17" i="181"/>
  <c r="D18" i="181" s="1"/>
  <c r="B18" i="181" s="1"/>
  <c r="H40" i="181"/>
  <c r="E42" i="181"/>
  <c r="E48" i="181"/>
  <c r="E50" i="181" s="1"/>
  <c r="D25" i="182"/>
  <c r="D26" i="182" s="1"/>
  <c r="B26" i="182" s="1"/>
  <c r="F26" i="182"/>
  <c r="F41" i="182"/>
  <c r="F42" i="182" s="1"/>
  <c r="H48" i="182"/>
  <c r="E50" i="182"/>
  <c r="E9" i="183"/>
  <c r="E10" i="183" s="1"/>
  <c r="B10" i="183" s="1"/>
  <c r="G10" i="183"/>
  <c r="D33" i="183"/>
  <c r="D34" i="183" s="1"/>
  <c r="B34" i="183" s="1"/>
  <c r="F34" i="183"/>
  <c r="F49" i="183"/>
  <c r="F50" i="183" s="1"/>
  <c r="H10" i="185"/>
  <c r="D10" i="185"/>
  <c r="E9" i="185"/>
  <c r="E10" i="185" s="1"/>
  <c r="F17" i="185"/>
  <c r="F18" i="185" s="1"/>
  <c r="I18" i="185" s="1"/>
  <c r="H25" i="185"/>
  <c r="H26" i="185" s="1"/>
  <c r="D25" i="185"/>
  <c r="E40" i="185"/>
  <c r="E42" i="185"/>
  <c r="F16" i="186"/>
  <c r="F18" i="186"/>
  <c r="D25" i="186"/>
  <c r="G41" i="186"/>
  <c r="G42" i="186" s="1"/>
  <c r="G17" i="187"/>
  <c r="E32" i="187"/>
  <c r="D34" i="187"/>
  <c r="B34" i="187" s="1"/>
  <c r="G40" i="187"/>
  <c r="G42" i="187"/>
  <c r="I30" i="188"/>
  <c r="H33" i="189"/>
  <c r="H49" i="194"/>
  <c r="D49" i="194"/>
  <c r="G49" i="194"/>
  <c r="F49" i="194"/>
  <c r="E49" i="194"/>
  <c r="E50" i="194" s="1"/>
  <c r="G26" i="182"/>
  <c r="F9" i="183"/>
  <c r="F10" i="183" s="1"/>
  <c r="G34" i="183"/>
  <c r="F9" i="185"/>
  <c r="F10" i="185" s="1"/>
  <c r="E18" i="185"/>
  <c r="H16" i="185"/>
  <c r="H18" i="185" s="1"/>
  <c r="D16" i="185"/>
  <c r="D18" i="185" s="1"/>
  <c r="B18" i="185" s="1"/>
  <c r="H16" i="186"/>
  <c r="G18" i="186"/>
  <c r="E25" i="186"/>
  <c r="E32" i="186"/>
  <c r="F34" i="186"/>
  <c r="H41" i="186"/>
  <c r="H42" i="186" s="1"/>
  <c r="F10" i="187"/>
  <c r="E8" i="187"/>
  <c r="H17" i="187"/>
  <c r="H18" i="187" s="1"/>
  <c r="F32" i="187"/>
  <c r="F34" i="187"/>
  <c r="H40" i="187"/>
  <c r="D49" i="187"/>
  <c r="D50" i="187" s="1"/>
  <c r="B50" i="187" s="1"/>
  <c r="I41" i="188"/>
  <c r="F45" i="188" s="1"/>
  <c r="L8" i="204" s="1"/>
  <c r="E56" i="188"/>
  <c r="J8" i="205" s="1"/>
  <c r="D17" i="189"/>
  <c r="D18" i="189" s="1"/>
  <c r="F26" i="189"/>
  <c r="F34" i="189"/>
  <c r="D25" i="190"/>
  <c r="D26" i="190" s="1"/>
  <c r="E12" i="192"/>
  <c r="J9" i="201" s="1"/>
  <c r="E50" i="193"/>
  <c r="H48" i="193"/>
  <c r="G48" i="193"/>
  <c r="F48" i="193"/>
  <c r="F50" i="193" s="1"/>
  <c r="E48" i="193"/>
  <c r="D48" i="193"/>
  <c r="D50" i="193" s="1"/>
  <c r="H50" i="193"/>
  <c r="G48" i="181"/>
  <c r="D50" i="181"/>
  <c r="H26" i="182"/>
  <c r="D8" i="183"/>
  <c r="H34" i="183"/>
  <c r="G9" i="185"/>
  <c r="G10" i="185" s="1"/>
  <c r="H40" i="185"/>
  <c r="E49" i="185"/>
  <c r="F25" i="186"/>
  <c r="H33" i="186"/>
  <c r="H34" i="186" s="1"/>
  <c r="D33" i="186"/>
  <c r="D34" i="186" s="1"/>
  <c r="B34" i="186" s="1"/>
  <c r="D9" i="187"/>
  <c r="D10" i="187" s="1"/>
  <c r="B10" i="187" s="1"/>
  <c r="H9" i="187"/>
  <c r="H10" i="187" s="1"/>
  <c r="G32" i="187"/>
  <c r="G34" i="187"/>
  <c r="F49" i="187"/>
  <c r="F50" i="187" s="1"/>
  <c r="I52" i="188"/>
  <c r="G56" i="188" s="1"/>
  <c r="N8" i="205" s="1"/>
  <c r="F10" i="189"/>
  <c r="E10" i="189"/>
  <c r="H8" i="189"/>
  <c r="G8" i="189"/>
  <c r="E8" i="189"/>
  <c r="F17" i="189"/>
  <c r="F18" i="189" s="1"/>
  <c r="F49" i="189"/>
  <c r="F50" i="189" s="1"/>
  <c r="F18" i="190"/>
  <c r="E18" i="190"/>
  <c r="H16" i="190"/>
  <c r="G16" i="190"/>
  <c r="E16" i="190"/>
  <c r="I18" i="190"/>
  <c r="E26" i="186"/>
  <c r="H24" i="186"/>
  <c r="I26" i="186"/>
  <c r="D24" i="186"/>
  <c r="H25" i="186"/>
  <c r="H26" i="186" s="1"/>
  <c r="G50" i="187"/>
  <c r="G49" i="187"/>
  <c r="D56" i="188"/>
  <c r="F56" i="188"/>
  <c r="L8" i="205" s="1"/>
  <c r="H56" i="188"/>
  <c r="P8" i="205" s="1"/>
  <c r="I63" i="188"/>
  <c r="D67" i="188" s="1"/>
  <c r="E33" i="189"/>
  <c r="G33" i="189"/>
  <c r="G34" i="189" s="1"/>
  <c r="D42" i="189"/>
  <c r="G40" i="189"/>
  <c r="G42" i="189" s="1"/>
  <c r="E40" i="189"/>
  <c r="E42" i="189" s="1"/>
  <c r="D40" i="189"/>
  <c r="G50" i="189"/>
  <c r="B10" i="191"/>
  <c r="H18" i="186"/>
  <c r="D18" i="186"/>
  <c r="B18" i="186" s="1"/>
  <c r="G16" i="186"/>
  <c r="E40" i="187"/>
  <c r="F42" i="187"/>
  <c r="H49" i="187"/>
  <c r="H50" i="187" s="1"/>
  <c r="E18" i="189"/>
  <c r="H17" i="189"/>
  <c r="H18" i="189" s="1"/>
  <c r="G17" i="189"/>
  <c r="E17" i="189"/>
  <c r="G49" i="189"/>
  <c r="E49" i="189"/>
  <c r="E50" i="189" s="1"/>
  <c r="D49" i="189"/>
  <c r="D50" i="189" s="1"/>
  <c r="H25" i="190"/>
  <c r="H26" i="190" s="1"/>
  <c r="G25" i="190"/>
  <c r="E25" i="190"/>
  <c r="E26" i="190" s="1"/>
  <c r="G16" i="185"/>
  <c r="G18" i="185"/>
  <c r="D42" i="185"/>
  <c r="G40" i="185"/>
  <c r="G42" i="185" s="1"/>
  <c r="H42" i="185"/>
  <c r="G9" i="186"/>
  <c r="E24" i="186"/>
  <c r="D26" i="186"/>
  <c r="B26" i="186" s="1"/>
  <c r="G32" i="186"/>
  <c r="G34" i="186"/>
  <c r="G8" i="187"/>
  <c r="G10" i="187"/>
  <c r="H41" i="187"/>
  <c r="H42" i="187" s="1"/>
  <c r="D41" i="187"/>
  <c r="F8" i="189"/>
  <c r="F40" i="189"/>
  <c r="H50" i="189"/>
  <c r="F16" i="190"/>
  <c r="G34" i="185"/>
  <c r="H9" i="186"/>
  <c r="H10" i="186" s="1"/>
  <c r="D16" i="186"/>
  <c r="F24" i="186"/>
  <c r="F26" i="186"/>
  <c r="E34" i="187"/>
  <c r="H32" i="187"/>
  <c r="I34" i="187"/>
  <c r="D32" i="187"/>
  <c r="D40" i="187"/>
  <c r="D42" i="187"/>
  <c r="B42" i="187" s="1"/>
  <c r="D33" i="189"/>
  <c r="D34" i="189" s="1"/>
  <c r="B34" i="189" s="1"/>
  <c r="H40" i="189"/>
  <c r="H42" i="189" s="1"/>
  <c r="H34" i="190"/>
  <c r="F34" i="192"/>
  <c r="L9" i="203" s="1"/>
  <c r="F32" i="185"/>
  <c r="G10" i="186"/>
  <c r="F40" i="186"/>
  <c r="G18" i="187"/>
  <c r="F48" i="187"/>
  <c r="H9" i="189"/>
  <c r="H10" i="189" s="1"/>
  <c r="G18" i="189"/>
  <c r="G24" i="189"/>
  <c r="G26" i="189" s="1"/>
  <c r="D26" i="189"/>
  <c r="D32" i="189"/>
  <c r="D41" i="189"/>
  <c r="H8" i="190"/>
  <c r="E10" i="190"/>
  <c r="B10" i="190" s="1"/>
  <c r="H17" i="190"/>
  <c r="H18" i="190" s="1"/>
  <c r="G26" i="190"/>
  <c r="F49" i="190"/>
  <c r="F50" i="190" s="1"/>
  <c r="F17" i="191"/>
  <c r="F18" i="191" s="1"/>
  <c r="F24" i="191"/>
  <c r="I26" i="191"/>
  <c r="D24" i="191"/>
  <c r="H25" i="191"/>
  <c r="H26" i="191" s="1"/>
  <c r="D32" i="191"/>
  <c r="D50" i="191"/>
  <c r="B50" i="191" s="1"/>
  <c r="G48" i="191"/>
  <c r="E48" i="191"/>
  <c r="H50" i="191"/>
  <c r="I11" i="192"/>
  <c r="I18" i="192"/>
  <c r="I33" i="192"/>
  <c r="I40" i="192"/>
  <c r="I54" i="192"/>
  <c r="H68" i="196"/>
  <c r="Q10" i="206" s="1"/>
  <c r="G68" i="196"/>
  <c r="O10" i="206" s="1"/>
  <c r="S10" i="206" s="1"/>
  <c r="F68" i="196"/>
  <c r="M10" i="206" s="1"/>
  <c r="D68" i="196"/>
  <c r="E50" i="197"/>
  <c r="H48" i="197"/>
  <c r="H50" i="197" s="1"/>
  <c r="D50" i="197"/>
  <c r="G48" i="197"/>
  <c r="F48" i="197"/>
  <c r="E48" i="197"/>
  <c r="D48" i="197"/>
  <c r="D18" i="191"/>
  <c r="G16" i="191"/>
  <c r="I8" i="192"/>
  <c r="I30" i="192"/>
  <c r="I51" i="192"/>
  <c r="I65" i="192"/>
  <c r="F25" i="193"/>
  <c r="H18" i="194"/>
  <c r="I51" i="196"/>
  <c r="F41" i="189"/>
  <c r="G10" i="190"/>
  <c r="E40" i="190"/>
  <c r="H42" i="190"/>
  <c r="H49" i="190"/>
  <c r="H50" i="190" s="1"/>
  <c r="H17" i="191"/>
  <c r="F32" i="191"/>
  <c r="E34" i="191"/>
  <c r="D41" i="191"/>
  <c r="D42" i="191" s="1"/>
  <c r="B42" i="191" s="1"/>
  <c r="I20" i="192"/>
  <c r="I62" i="192"/>
  <c r="D10" i="193"/>
  <c r="H9" i="193"/>
  <c r="H10" i="193" s="1"/>
  <c r="G9" i="193"/>
  <c r="G10" i="193" s="1"/>
  <c r="E9" i="193"/>
  <c r="E10" i="193" s="1"/>
  <c r="F10" i="193"/>
  <c r="G32" i="189"/>
  <c r="G41" i="189"/>
  <c r="F9" i="190"/>
  <c r="F10" i="190" s="1"/>
  <c r="H10" i="190"/>
  <c r="E34" i="190"/>
  <c r="B34" i="190" s="1"/>
  <c r="H32" i="190"/>
  <c r="F32" i="190"/>
  <c r="D16" i="191"/>
  <c r="G32" i="191"/>
  <c r="G34" i="191"/>
  <c r="I10" i="192"/>
  <c r="I17" i="192"/>
  <c r="I32" i="192"/>
  <c r="D34" i="192" s="1"/>
  <c r="I39" i="192"/>
  <c r="I53" i="192"/>
  <c r="D26" i="195"/>
  <c r="B26" i="195" s="1"/>
  <c r="D9" i="189"/>
  <c r="D10" i="189" s="1"/>
  <c r="H26" i="189"/>
  <c r="H32" i="189"/>
  <c r="E34" i="189"/>
  <c r="D8" i="190"/>
  <c r="I10" i="190"/>
  <c r="D17" i="190"/>
  <c r="D18" i="190" s="1"/>
  <c r="B18" i="190" s="1"/>
  <c r="D40" i="190"/>
  <c r="D42" i="190"/>
  <c r="B42" i="190" s="1"/>
  <c r="G9" i="191"/>
  <c r="G10" i="191" s="1"/>
  <c r="E9" i="191"/>
  <c r="E10" i="191" s="1"/>
  <c r="E16" i="191"/>
  <c r="E18" i="191"/>
  <c r="H24" i="191"/>
  <c r="G26" i="191"/>
  <c r="H32" i="191"/>
  <c r="H48" i="191"/>
  <c r="I7" i="192"/>
  <c r="I22" i="192"/>
  <c r="I29" i="192"/>
  <c r="I44" i="192"/>
  <c r="I50" i="192"/>
  <c r="I64" i="192"/>
  <c r="G35" i="196"/>
  <c r="O10" i="203" s="1"/>
  <c r="F35" i="196"/>
  <c r="M10" i="203" s="1"/>
  <c r="F16" i="191"/>
  <c r="G18" i="191"/>
  <c r="D25" i="191"/>
  <c r="D26" i="191" s="1"/>
  <c r="I42" i="191"/>
  <c r="G42" i="191"/>
  <c r="E42" i="191"/>
  <c r="H40" i="191"/>
  <c r="F40" i="191"/>
  <c r="I19" i="192"/>
  <c r="I41" i="192"/>
  <c r="I61" i="192"/>
  <c r="E25" i="193"/>
  <c r="D25" i="193"/>
  <c r="H25" i="193"/>
  <c r="H26" i="193" s="1"/>
  <c r="G25" i="193"/>
  <c r="G26" i="193" s="1"/>
  <c r="G24" i="196"/>
  <c r="O10" i="202" s="1"/>
  <c r="F24" i="196"/>
  <c r="M10" i="202" s="1"/>
  <c r="H24" i="196"/>
  <c r="Q10" i="202" s="1"/>
  <c r="E24" i="196"/>
  <c r="K10" i="202" s="1"/>
  <c r="E32" i="190"/>
  <c r="F34" i="190"/>
  <c r="G40" i="190"/>
  <c r="H16" i="191"/>
  <c r="H18" i="191"/>
  <c r="E25" i="191"/>
  <c r="E26" i="191" s="1"/>
  <c r="H34" i="191"/>
  <c r="F34" i="191"/>
  <c r="G41" i="191"/>
  <c r="E41" i="191"/>
  <c r="F42" i="191"/>
  <c r="H50" i="194"/>
  <c r="G13" i="196"/>
  <c r="O10" i="201" s="1"/>
  <c r="S10" i="201" s="1"/>
  <c r="F13" i="196"/>
  <c r="M10" i="201" s="1"/>
  <c r="H13" i="196"/>
  <c r="Q10" i="201" s="1"/>
  <c r="E13" i="196"/>
  <c r="K10" i="201" s="1"/>
  <c r="D13" i="196"/>
  <c r="D24" i="196"/>
  <c r="F41" i="190"/>
  <c r="F42" i="190" s="1"/>
  <c r="H48" i="190"/>
  <c r="E50" i="190"/>
  <c r="B50" i="190" s="1"/>
  <c r="D33" i="191"/>
  <c r="D34" i="191" s="1"/>
  <c r="B34" i="191" s="1"/>
  <c r="F49" i="191"/>
  <c r="F50" i="191" s="1"/>
  <c r="G16" i="193"/>
  <c r="D24" i="193"/>
  <c r="D33" i="193"/>
  <c r="D34" i="193" s="1"/>
  <c r="F34" i="193"/>
  <c r="F40" i="193"/>
  <c r="F42" i="193" s="1"/>
  <c r="F8" i="194"/>
  <c r="H16" i="194"/>
  <c r="D25" i="194"/>
  <c r="D26" i="194" s="1"/>
  <c r="B26" i="194" s="1"/>
  <c r="E42" i="194"/>
  <c r="H40" i="194"/>
  <c r="I42" i="194"/>
  <c r="D40" i="194"/>
  <c r="H41" i="194"/>
  <c r="H42" i="194" s="1"/>
  <c r="D48" i="194"/>
  <c r="D50" i="194"/>
  <c r="B50" i="194" s="1"/>
  <c r="G24" i="195"/>
  <c r="I32" i="196"/>
  <c r="I39" i="196"/>
  <c r="G10" i="198"/>
  <c r="H56" i="200"/>
  <c r="P11" i="205" s="1"/>
  <c r="D56" i="200"/>
  <c r="D17" i="207"/>
  <c r="D16" i="207"/>
  <c r="H34" i="194"/>
  <c r="D34" i="194"/>
  <c r="G32" i="194"/>
  <c r="B34" i="195"/>
  <c r="E50" i="195"/>
  <c r="H48" i="195"/>
  <c r="D50" i="195"/>
  <c r="G48" i="195"/>
  <c r="E48" i="195"/>
  <c r="I50" i="195"/>
  <c r="D48" i="195"/>
  <c r="I42" i="196"/>
  <c r="G46" i="196" s="1"/>
  <c r="O10" i="204" s="1"/>
  <c r="E10" i="197"/>
  <c r="E9" i="198"/>
  <c r="E10" i="198" s="1"/>
  <c r="D9" i="198"/>
  <c r="H9" i="198"/>
  <c r="H10" i="198" s="1"/>
  <c r="G18" i="199"/>
  <c r="G45" i="200"/>
  <c r="N11" i="204" s="1"/>
  <c r="D8" i="191"/>
  <c r="D17" i="193"/>
  <c r="F24" i="193"/>
  <c r="H40" i="193"/>
  <c r="D9" i="194"/>
  <c r="D10" i="194" s="1"/>
  <c r="B10" i="194" s="1"/>
  <c r="G25" i="194"/>
  <c r="G48" i="194"/>
  <c r="H49" i="195"/>
  <c r="H50" i="195" s="1"/>
  <c r="G49" i="195"/>
  <c r="G50" i="195" s="1"/>
  <c r="I21" i="196"/>
  <c r="I28" i="196"/>
  <c r="I65" i="196"/>
  <c r="F34" i="197"/>
  <c r="D18" i="198"/>
  <c r="B18" i="198" s="1"/>
  <c r="E17" i="199"/>
  <c r="E18" i="199" s="1"/>
  <c r="D17" i="199"/>
  <c r="H17" i="199"/>
  <c r="H18" i="199" s="1"/>
  <c r="I42" i="199"/>
  <c r="F42" i="199"/>
  <c r="H40" i="199"/>
  <c r="D42" i="199"/>
  <c r="G40" i="199"/>
  <c r="F40" i="199"/>
  <c r="E40" i="199"/>
  <c r="D40" i="199"/>
  <c r="D34" i="200"/>
  <c r="G18" i="193"/>
  <c r="D32" i="193"/>
  <c r="D41" i="193"/>
  <c r="F18" i="194"/>
  <c r="E16" i="194"/>
  <c r="H25" i="194"/>
  <c r="H26" i="194" s="1"/>
  <c r="D32" i="194"/>
  <c r="I18" i="195"/>
  <c r="D16" i="195"/>
  <c r="H18" i="195"/>
  <c r="E18" i="195"/>
  <c r="H16" i="195"/>
  <c r="D18" i="195"/>
  <c r="B18" i="195" s="1"/>
  <c r="I31" i="196"/>
  <c r="H35" i="196" s="1"/>
  <c r="Q10" i="203" s="1"/>
  <c r="G8" i="197"/>
  <c r="F8" i="197"/>
  <c r="F10" i="197" s="1"/>
  <c r="E8" i="197"/>
  <c r="D8" i="197"/>
  <c r="D10" i="197" s="1"/>
  <c r="H10" i="197"/>
  <c r="G10" i="197"/>
  <c r="E34" i="198"/>
  <c r="H32" i="198"/>
  <c r="D34" i="198"/>
  <c r="B34" i="198" s="1"/>
  <c r="G32" i="198"/>
  <c r="F32" i="198"/>
  <c r="E32" i="198"/>
  <c r="I34" i="198"/>
  <c r="D32" i="198"/>
  <c r="D41" i="199"/>
  <c r="H41" i="199"/>
  <c r="H42" i="199" s="1"/>
  <c r="G41" i="199"/>
  <c r="G42" i="199" s="1"/>
  <c r="F17" i="193"/>
  <c r="F18" i="193" s="1"/>
  <c r="H18" i="193"/>
  <c r="E26" i="193"/>
  <c r="E32" i="193"/>
  <c r="E41" i="193"/>
  <c r="E42" i="193" s="1"/>
  <c r="G42" i="193"/>
  <c r="F9" i="194"/>
  <c r="F10" i="194" s="1"/>
  <c r="D17" i="194"/>
  <c r="H17" i="194"/>
  <c r="E32" i="194"/>
  <c r="E34" i="194"/>
  <c r="G18" i="195"/>
  <c r="I54" i="196"/>
  <c r="I61" i="196"/>
  <c r="F26" i="197"/>
  <c r="H24" i="197"/>
  <c r="H26" i="197" s="1"/>
  <c r="G24" i="197"/>
  <c r="G26" i="197" s="1"/>
  <c r="F24" i="197"/>
  <c r="E24" i="197"/>
  <c r="D24" i="197"/>
  <c r="D33" i="198"/>
  <c r="H33" i="198"/>
  <c r="H34" i="198" s="1"/>
  <c r="G33" i="198"/>
  <c r="G34" i="198" s="1"/>
  <c r="G50" i="198"/>
  <c r="E41" i="199"/>
  <c r="E42" i="199" s="1"/>
  <c r="D6" i="207"/>
  <c r="D7" i="207"/>
  <c r="D16" i="193"/>
  <c r="D18" i="193" s="1"/>
  <c r="F32" i="193"/>
  <c r="F41" i="193"/>
  <c r="H42" i="193"/>
  <c r="I10" i="194"/>
  <c r="D8" i="194"/>
  <c r="E10" i="194"/>
  <c r="H8" i="194"/>
  <c r="D16" i="194"/>
  <c r="D18" i="194"/>
  <c r="F32" i="194"/>
  <c r="F34" i="194"/>
  <c r="D41" i="194"/>
  <c r="D42" i="194" s="1"/>
  <c r="B42" i="194" s="1"/>
  <c r="F26" i="195"/>
  <c r="E26" i="195"/>
  <c r="H24" i="195"/>
  <c r="F24" i="195"/>
  <c r="E24" i="195"/>
  <c r="G26" i="195"/>
  <c r="I10" i="196"/>
  <c r="F12" i="196" s="1"/>
  <c r="L10" i="201" s="1"/>
  <c r="I17" i="196"/>
  <c r="H8" i="197"/>
  <c r="D25" i="197"/>
  <c r="H25" i="197"/>
  <c r="G25" i="197"/>
  <c r="F41" i="199"/>
  <c r="G32" i="193"/>
  <c r="G34" i="193" s="1"/>
  <c r="D40" i="193"/>
  <c r="D42" i="193" s="1"/>
  <c r="F16" i="194"/>
  <c r="E18" i="194"/>
  <c r="H32" i="194"/>
  <c r="G34" i="194"/>
  <c r="E41" i="194"/>
  <c r="E48" i="194"/>
  <c r="G50" i="194"/>
  <c r="F50" i="194"/>
  <c r="F16" i="195"/>
  <c r="D25" i="195"/>
  <c r="H25" i="195"/>
  <c r="H26" i="195"/>
  <c r="I43" i="196"/>
  <c r="I50" i="196"/>
  <c r="E25" i="197"/>
  <c r="H42" i="197"/>
  <c r="F9" i="198"/>
  <c r="F33" i="198"/>
  <c r="F34" i="198" s="1"/>
  <c r="F49" i="197"/>
  <c r="F50" i="197" s="1"/>
  <c r="G18" i="198"/>
  <c r="G26" i="199"/>
  <c r="G32" i="199"/>
  <c r="D34" i="199"/>
  <c r="B34" i="199" s="1"/>
  <c r="H50" i="199"/>
  <c r="G26" i="194"/>
  <c r="E33" i="195"/>
  <c r="E34" i="195" s="1"/>
  <c r="G34" i="195"/>
  <c r="G40" i="195"/>
  <c r="D42" i="195"/>
  <c r="F9" i="197"/>
  <c r="H16" i="197"/>
  <c r="E18" i="197"/>
  <c r="I18" i="197" s="1"/>
  <c r="G34" i="197"/>
  <c r="G49" i="197"/>
  <c r="G50" i="197" s="1"/>
  <c r="F17" i="198"/>
  <c r="F18" i="198" s="1"/>
  <c r="H18" i="198"/>
  <c r="H24" i="198"/>
  <c r="E26" i="198"/>
  <c r="G42" i="198"/>
  <c r="D9" i="199"/>
  <c r="D10" i="199" s="1"/>
  <c r="B10" i="199" s="1"/>
  <c r="F25" i="199"/>
  <c r="F26" i="199" s="1"/>
  <c r="H26" i="199"/>
  <c r="H32" i="199"/>
  <c r="E34" i="199"/>
  <c r="F49" i="199"/>
  <c r="E49" i="199"/>
  <c r="E50" i="199" s="1"/>
  <c r="D49" i="199"/>
  <c r="D50" i="199" s="1"/>
  <c r="H49" i="199"/>
  <c r="D17" i="195"/>
  <c r="H40" i="195"/>
  <c r="E42" i="195"/>
  <c r="D17" i="197"/>
  <c r="F18" i="197"/>
  <c r="H40" i="197"/>
  <c r="G8" i="198"/>
  <c r="D10" i="198"/>
  <c r="B10" i="198" s="1"/>
  <c r="D16" i="198"/>
  <c r="I18" i="198"/>
  <c r="D25" i="198"/>
  <c r="D26" i="198" s="1"/>
  <c r="B26" i="198" s="1"/>
  <c r="F26" i="198"/>
  <c r="F41" i="198"/>
  <c r="F42" i="198" s="1"/>
  <c r="H42" i="198"/>
  <c r="H48" i="198"/>
  <c r="E50" i="198"/>
  <c r="B50" i="198" s="1"/>
  <c r="E9" i="199"/>
  <c r="E10" i="199" s="1"/>
  <c r="G16" i="199"/>
  <c r="D18" i="199"/>
  <c r="B18" i="199" s="1"/>
  <c r="D24" i="199"/>
  <c r="I26" i="199"/>
  <c r="D33" i="199"/>
  <c r="G13" i="200"/>
  <c r="O11" i="201" s="1"/>
  <c r="S11" i="201" s="1"/>
  <c r="G18" i="197"/>
  <c r="E16" i="198"/>
  <c r="G26" i="198"/>
  <c r="F9" i="199"/>
  <c r="F10" i="199" s="1"/>
  <c r="E24" i="199"/>
  <c r="G34" i="199"/>
  <c r="I21" i="200"/>
  <c r="I32" i="200"/>
  <c r="G34" i="200" s="1"/>
  <c r="N11" i="203" s="1"/>
  <c r="I43" i="200"/>
  <c r="F45" i="200" s="1"/>
  <c r="L11" i="204" s="1"/>
  <c r="I54" i="200"/>
  <c r="G56" i="200" s="1"/>
  <c r="N11" i="205" s="1"/>
  <c r="I65" i="200"/>
  <c r="H67" i="200" s="1"/>
  <c r="P11" i="206" s="1"/>
  <c r="F17" i="195"/>
  <c r="F18" i="195" s="1"/>
  <c r="G42" i="195"/>
  <c r="H18" i="197"/>
  <c r="E32" i="197"/>
  <c r="E34" i="197" s="1"/>
  <c r="E41" i="197"/>
  <c r="E42" i="197" s="1"/>
  <c r="F10" i="198"/>
  <c r="F16" i="198"/>
  <c r="H26" i="198"/>
  <c r="E40" i="198"/>
  <c r="E49" i="198"/>
  <c r="D8" i="199"/>
  <c r="G9" i="199"/>
  <c r="G10" i="199" s="1"/>
  <c r="F18" i="199"/>
  <c r="F24" i="199"/>
  <c r="F33" i="199"/>
  <c r="F34" i="199" s="1"/>
  <c r="H34" i="199"/>
  <c r="I9" i="200"/>
  <c r="E24" i="200"/>
  <c r="K11" i="202" s="1"/>
  <c r="G24" i="200"/>
  <c r="O11" i="202" s="1"/>
  <c r="E35" i="200"/>
  <c r="K11" i="203" s="1"/>
  <c r="D35" i="200"/>
  <c r="H35" i="200"/>
  <c r="Q11" i="203" s="1"/>
  <c r="G35" i="200"/>
  <c r="O11" i="203" s="1"/>
  <c r="E46" i="200"/>
  <c r="K11" i="204" s="1"/>
  <c r="D46" i="200"/>
  <c r="H46" i="200"/>
  <c r="Q11" i="204" s="1"/>
  <c r="G46" i="200"/>
  <c r="O11" i="204" s="1"/>
  <c r="D57" i="200"/>
  <c r="G57" i="200"/>
  <c r="O11" i="205" s="1"/>
  <c r="E68" i="200"/>
  <c r="K11" i="206" s="1"/>
  <c r="D68" i="200"/>
  <c r="H68" i="200"/>
  <c r="Q11" i="206" s="1"/>
  <c r="G68" i="200"/>
  <c r="O11" i="206" s="1"/>
  <c r="E6" i="207"/>
  <c r="E7" i="207"/>
  <c r="D16" i="197"/>
  <c r="D18" i="197" s="1"/>
  <c r="F41" i="197"/>
  <c r="F42" i="197" s="1"/>
  <c r="G16" i="198"/>
  <c r="D24" i="198"/>
  <c r="G24" i="199"/>
  <c r="D32" i="199"/>
  <c r="I6" i="200"/>
  <c r="F13" i="200"/>
  <c r="M11" i="201" s="1"/>
  <c r="I23" i="206"/>
  <c r="Q35" i="201"/>
  <c r="O14" i="143" s="1"/>
  <c r="H48" i="199"/>
  <c r="H23" i="201"/>
  <c r="I23" i="202"/>
  <c r="E17" i="207"/>
  <c r="E16" i="207"/>
  <c r="F50" i="199"/>
  <c r="E26" i="207"/>
  <c r="E27" i="207"/>
  <c r="G50" i="199"/>
  <c r="G34" i="203"/>
  <c r="H23" i="203"/>
  <c r="G35" i="204"/>
  <c r="I23" i="204"/>
  <c r="G34" i="205"/>
  <c r="G35" i="203"/>
  <c r="I23" i="203"/>
  <c r="I25" i="203"/>
  <c r="G34" i="206"/>
  <c r="I35" i="206"/>
  <c r="G64" i="143" s="1"/>
  <c r="G34" i="204"/>
  <c r="I35" i="204"/>
  <c r="G44" i="143" s="1"/>
  <c r="H24" i="203"/>
  <c r="G45" i="148"/>
  <c r="N6" i="172" s="1"/>
  <c r="H45" i="148"/>
  <c r="P6" i="172" s="1"/>
  <c r="F45" i="148"/>
  <c r="L6" i="172" s="1"/>
  <c r="E45" i="148"/>
  <c r="J6" i="172" s="1"/>
  <c r="D45" i="148"/>
  <c r="G68" i="152"/>
  <c r="O7" i="174" s="1"/>
  <c r="H68" i="152"/>
  <c r="Q7" i="174" s="1"/>
  <c r="F68" i="152"/>
  <c r="M7" i="174" s="1"/>
  <c r="E68" i="152"/>
  <c r="K7" i="174" s="1"/>
  <c r="D68" i="152"/>
  <c r="G23" i="148"/>
  <c r="N6" i="170" s="1"/>
  <c r="H23" i="148"/>
  <c r="P6" i="170" s="1"/>
  <c r="E23" i="148"/>
  <c r="J6" i="170" s="1"/>
  <c r="D23" i="148"/>
  <c r="F23" i="148"/>
  <c r="L6" i="170" s="1"/>
  <c r="G67" i="148"/>
  <c r="N6" i="174" s="1"/>
  <c r="H67" i="148"/>
  <c r="P6" i="174" s="1"/>
  <c r="D67" i="148"/>
  <c r="F67" i="148"/>
  <c r="L6" i="174" s="1"/>
  <c r="E67" i="148"/>
  <c r="J6" i="174" s="1"/>
  <c r="B10" i="146"/>
  <c r="H18" i="146"/>
  <c r="E18" i="146"/>
  <c r="H16" i="146"/>
  <c r="I18" i="146"/>
  <c r="H32" i="147"/>
  <c r="E32" i="147"/>
  <c r="I34" i="147"/>
  <c r="G34" i="147"/>
  <c r="G32" i="147"/>
  <c r="F32" i="147"/>
  <c r="F16" i="150"/>
  <c r="I18" i="150"/>
  <c r="H18" i="150"/>
  <c r="H16" i="150"/>
  <c r="G16" i="150"/>
  <c r="E16" i="150"/>
  <c r="I7" i="171"/>
  <c r="I35" i="152"/>
  <c r="H42" i="151"/>
  <c r="E42" i="151"/>
  <c r="H40" i="151"/>
  <c r="I42" i="151"/>
  <c r="G42" i="151"/>
  <c r="G40" i="151"/>
  <c r="F42" i="151"/>
  <c r="F40" i="151"/>
  <c r="D42" i="151"/>
  <c r="E40" i="151"/>
  <c r="G9" i="153"/>
  <c r="F9" i="153"/>
  <c r="E9" i="153"/>
  <c r="H9" i="153"/>
  <c r="D9" i="153"/>
  <c r="D10" i="153" s="1"/>
  <c r="G34" i="159"/>
  <c r="F12" i="164"/>
  <c r="L10" i="169" s="1"/>
  <c r="D12" i="164"/>
  <c r="H12" i="164"/>
  <c r="P10" i="169" s="1"/>
  <c r="G12" i="164"/>
  <c r="N10" i="169" s="1"/>
  <c r="R10" i="169" s="1"/>
  <c r="E12" i="164"/>
  <c r="J10" i="169" s="1"/>
  <c r="I18" i="147"/>
  <c r="H10" i="151"/>
  <c r="G8" i="153"/>
  <c r="D8" i="153"/>
  <c r="G10" i="153"/>
  <c r="H8" i="153"/>
  <c r="F8" i="153"/>
  <c r="F10" i="153" s="1"/>
  <c r="E8" i="153"/>
  <c r="G34" i="162"/>
  <c r="G12" i="148"/>
  <c r="N6" i="169" s="1"/>
  <c r="F12" i="148"/>
  <c r="L6" i="169" s="1"/>
  <c r="G13" i="152"/>
  <c r="O7" i="169" s="1"/>
  <c r="F13" i="152"/>
  <c r="M7" i="169" s="1"/>
  <c r="H13" i="152"/>
  <c r="Q7" i="169" s="1"/>
  <c r="E13" i="152"/>
  <c r="K7" i="169" s="1"/>
  <c r="D13" i="152"/>
  <c r="D16" i="150"/>
  <c r="H49" i="151"/>
  <c r="F49" i="151"/>
  <c r="F50" i="151" s="1"/>
  <c r="E49" i="151"/>
  <c r="D49" i="151"/>
  <c r="G35" i="152"/>
  <c r="O7" i="171" s="1"/>
  <c r="S7" i="171" s="1"/>
  <c r="F35" i="152"/>
  <c r="M7" i="171" s="1"/>
  <c r="H35" i="152"/>
  <c r="Q7" i="171" s="1"/>
  <c r="F50" i="158"/>
  <c r="F48" i="158"/>
  <c r="G50" i="158"/>
  <c r="G48" i="158"/>
  <c r="E50" i="158"/>
  <c r="E48" i="158"/>
  <c r="D50" i="158"/>
  <c r="B50" i="158" s="1"/>
  <c r="D48" i="158"/>
  <c r="H48" i="158"/>
  <c r="I50" i="158"/>
  <c r="H33" i="159"/>
  <c r="H34" i="159" s="1"/>
  <c r="E33" i="159"/>
  <c r="E34" i="159" s="1"/>
  <c r="D33" i="159"/>
  <c r="F33" i="159"/>
  <c r="F34" i="159" s="1"/>
  <c r="H25" i="145"/>
  <c r="H26" i="145" s="1"/>
  <c r="E25" i="145"/>
  <c r="E26" i="145" s="1"/>
  <c r="D32" i="157"/>
  <c r="D34" i="157" s="1"/>
  <c r="G32" i="157"/>
  <c r="G34" i="157" s="1"/>
  <c r="E34" i="157"/>
  <c r="F32" i="157"/>
  <c r="F34" i="157" s="1"/>
  <c r="E32" i="157"/>
  <c r="H34" i="157"/>
  <c r="H32" i="157"/>
  <c r="S6" i="170"/>
  <c r="H26" i="149"/>
  <c r="E26" i="149"/>
  <c r="H24" i="149"/>
  <c r="F26" i="149"/>
  <c r="F24" i="149"/>
  <c r="D26" i="149"/>
  <c r="B26" i="149" s="1"/>
  <c r="E24" i="149"/>
  <c r="D24" i="149"/>
  <c r="E50" i="151"/>
  <c r="H48" i="151"/>
  <c r="E48" i="151"/>
  <c r="I50" i="151"/>
  <c r="H50" i="151"/>
  <c r="G48" i="151"/>
  <c r="H41" i="149"/>
  <c r="H42" i="149" s="1"/>
  <c r="E41" i="149"/>
  <c r="D41" i="149"/>
  <c r="D42" i="149" s="1"/>
  <c r="E42" i="149"/>
  <c r="E18" i="145"/>
  <c r="H16" i="145"/>
  <c r="E16" i="145"/>
  <c r="G18" i="145"/>
  <c r="G16" i="145"/>
  <c r="D18" i="145"/>
  <c r="E40" i="145"/>
  <c r="E16" i="146"/>
  <c r="D18" i="146"/>
  <c r="B18" i="146" s="1"/>
  <c r="E25" i="146"/>
  <c r="H33" i="146"/>
  <c r="H34" i="146" s="1"/>
  <c r="E33" i="146"/>
  <c r="E34" i="146" s="1"/>
  <c r="B34" i="146" s="1"/>
  <c r="F33" i="146"/>
  <c r="F34" i="146" s="1"/>
  <c r="F33" i="147"/>
  <c r="F34" i="147" s="1"/>
  <c r="E49" i="147"/>
  <c r="E50" i="147" s="1"/>
  <c r="F49" i="147"/>
  <c r="F50" i="147" s="1"/>
  <c r="D49" i="147"/>
  <c r="D50" i="147" s="1"/>
  <c r="B50" i="147" s="1"/>
  <c r="G34" i="148"/>
  <c r="N6" i="171" s="1"/>
  <c r="F34" i="148"/>
  <c r="L6" i="171" s="1"/>
  <c r="E34" i="148"/>
  <c r="J6" i="171" s="1"/>
  <c r="D34" i="148"/>
  <c r="G46" i="148"/>
  <c r="O6" i="172" s="1"/>
  <c r="D68" i="148"/>
  <c r="F68" i="148"/>
  <c r="M6" i="174" s="1"/>
  <c r="E68" i="148"/>
  <c r="K6" i="174" s="1"/>
  <c r="G24" i="149"/>
  <c r="H33" i="149"/>
  <c r="D33" i="149"/>
  <c r="F17" i="150"/>
  <c r="F18" i="150" s="1"/>
  <c r="D40" i="151"/>
  <c r="D48" i="151"/>
  <c r="G67" i="152"/>
  <c r="N7" i="174" s="1"/>
  <c r="H49" i="153"/>
  <c r="G49" i="153"/>
  <c r="F49" i="153"/>
  <c r="F50" i="153" s="1"/>
  <c r="D49" i="153"/>
  <c r="G50" i="153"/>
  <c r="G33" i="158"/>
  <c r="G34" i="158" s="1"/>
  <c r="H33" i="158"/>
  <c r="H34" i="158" s="1"/>
  <c r="F33" i="158"/>
  <c r="F34" i="158" s="1"/>
  <c r="E33" i="158"/>
  <c r="E34" i="158" s="1"/>
  <c r="D33" i="158"/>
  <c r="F26" i="162"/>
  <c r="E26" i="162"/>
  <c r="H24" i="162"/>
  <c r="F24" i="162"/>
  <c r="E24" i="162"/>
  <c r="D26" i="162"/>
  <c r="B26" i="162" s="1"/>
  <c r="I26" i="162"/>
  <c r="G26" i="162"/>
  <c r="G24" i="162"/>
  <c r="D24" i="162"/>
  <c r="H41" i="147"/>
  <c r="H42" i="147" s="1"/>
  <c r="E41" i="147"/>
  <c r="E42" i="147" s="1"/>
  <c r="F41" i="147"/>
  <c r="F42" i="147" s="1"/>
  <c r="D41" i="147"/>
  <c r="D42" i="147" s="1"/>
  <c r="B42" i="147" s="1"/>
  <c r="D35" i="148"/>
  <c r="H35" i="148"/>
  <c r="Q6" i="171" s="1"/>
  <c r="G35" i="148"/>
  <c r="O6" i="171" s="1"/>
  <c r="E41" i="146"/>
  <c r="E42" i="146" s="1"/>
  <c r="H41" i="146"/>
  <c r="H42" i="146" s="1"/>
  <c r="G41" i="146"/>
  <c r="D32" i="147"/>
  <c r="D57" i="148"/>
  <c r="F26" i="151"/>
  <c r="F24" i="151"/>
  <c r="G26" i="151"/>
  <c r="G24" i="151"/>
  <c r="E26" i="151"/>
  <c r="E24" i="151"/>
  <c r="D26" i="151"/>
  <c r="B26" i="151" s="1"/>
  <c r="D24" i="151"/>
  <c r="F18" i="145"/>
  <c r="G34" i="145"/>
  <c r="I50" i="145"/>
  <c r="D48" i="145"/>
  <c r="F50" i="145"/>
  <c r="D50" i="145"/>
  <c r="B50" i="145" s="1"/>
  <c r="F16" i="146"/>
  <c r="F18" i="146"/>
  <c r="D50" i="146"/>
  <c r="G48" i="146"/>
  <c r="I50" i="146"/>
  <c r="D48" i="146"/>
  <c r="G50" i="146"/>
  <c r="H48" i="146"/>
  <c r="F50" i="146"/>
  <c r="F48" i="146"/>
  <c r="E50" i="146"/>
  <c r="E48" i="146"/>
  <c r="E35" i="148"/>
  <c r="K6" i="171" s="1"/>
  <c r="E33" i="149"/>
  <c r="E49" i="149"/>
  <c r="E50" i="149" s="1"/>
  <c r="D50" i="149"/>
  <c r="D49" i="149"/>
  <c r="H50" i="149"/>
  <c r="F50" i="149"/>
  <c r="H49" i="149"/>
  <c r="G17" i="150"/>
  <c r="G18" i="150" s="1"/>
  <c r="H24" i="151"/>
  <c r="F48" i="151"/>
  <c r="I6" i="152"/>
  <c r="E49" i="153"/>
  <c r="G56" i="156"/>
  <c r="N8" i="173" s="1"/>
  <c r="R8" i="173" s="1"/>
  <c r="I65" i="156"/>
  <c r="H26" i="147"/>
  <c r="E26" i="147"/>
  <c r="H24" i="147"/>
  <c r="G26" i="147"/>
  <c r="G24" i="147"/>
  <c r="F26" i="147"/>
  <c r="F24" i="147"/>
  <c r="D26" i="147"/>
  <c r="E24" i="147"/>
  <c r="D24" i="147"/>
  <c r="D46" i="148"/>
  <c r="F46" i="148"/>
  <c r="M6" i="172" s="1"/>
  <c r="E46" i="148"/>
  <c r="K6" i="172" s="1"/>
  <c r="G41" i="145"/>
  <c r="F41" i="145"/>
  <c r="F42" i="145" s="1"/>
  <c r="D16" i="146"/>
  <c r="F32" i="151"/>
  <c r="H34" i="151"/>
  <c r="G34" i="151"/>
  <c r="H32" i="151"/>
  <c r="F34" i="151"/>
  <c r="G32" i="151"/>
  <c r="E34" i="151"/>
  <c r="E32" i="151"/>
  <c r="D34" i="151"/>
  <c r="D32" i="151"/>
  <c r="D16" i="145"/>
  <c r="H18" i="145"/>
  <c r="D25" i="145"/>
  <c r="D26" i="145" s="1"/>
  <c r="B26" i="145" s="1"/>
  <c r="E33" i="145"/>
  <c r="E34" i="145" s="1"/>
  <c r="D33" i="145"/>
  <c r="D41" i="145"/>
  <c r="D42" i="145" s="1"/>
  <c r="E50" i="145"/>
  <c r="G16" i="146"/>
  <c r="G18" i="146"/>
  <c r="G41" i="147"/>
  <c r="I20" i="148"/>
  <c r="I33" i="148"/>
  <c r="F35" i="148"/>
  <c r="M6" i="171" s="1"/>
  <c r="I50" i="148"/>
  <c r="G68" i="148"/>
  <c r="O6" i="174" s="1"/>
  <c r="F33" i="149"/>
  <c r="G49" i="151"/>
  <c r="G50" i="151" s="1"/>
  <c r="I17" i="152"/>
  <c r="B50" i="155"/>
  <c r="E35" i="160"/>
  <c r="K9" i="171" s="1"/>
  <c r="G40" i="145"/>
  <c r="I42" i="145"/>
  <c r="D40" i="145"/>
  <c r="G42" i="145"/>
  <c r="H40" i="145"/>
  <c r="I26" i="149"/>
  <c r="D17" i="150"/>
  <c r="D18" i="150" s="1"/>
  <c r="B18" i="150" s="1"/>
  <c r="E17" i="150"/>
  <c r="E18" i="150" s="1"/>
  <c r="G9" i="151"/>
  <c r="G10" i="151" s="1"/>
  <c r="H9" i="151"/>
  <c r="F9" i="151"/>
  <c r="F10" i="151" s="1"/>
  <c r="E9" i="151"/>
  <c r="E10" i="151" s="1"/>
  <c r="D9" i="151"/>
  <c r="H32" i="149"/>
  <c r="H34" i="149" s="1"/>
  <c r="E32" i="149"/>
  <c r="G34" i="149"/>
  <c r="G32" i="149"/>
  <c r="F32" i="149"/>
  <c r="D32" i="149"/>
  <c r="F16" i="145"/>
  <c r="I18" i="145"/>
  <c r="F25" i="145"/>
  <c r="F26" i="145" s="1"/>
  <c r="E41" i="145"/>
  <c r="E42" i="145" s="1"/>
  <c r="E26" i="146"/>
  <c r="H24" i="146"/>
  <c r="E24" i="146"/>
  <c r="D26" i="146"/>
  <c r="B26" i="146" s="1"/>
  <c r="D24" i="146"/>
  <c r="F26" i="146"/>
  <c r="D41" i="146"/>
  <c r="I7" i="148"/>
  <c r="I10" i="148"/>
  <c r="H68" i="148"/>
  <c r="Q6" i="174" s="1"/>
  <c r="G33" i="149"/>
  <c r="I20" i="152"/>
  <c r="F40" i="154"/>
  <c r="H42" i="154"/>
  <c r="I42" i="154"/>
  <c r="D42" i="154"/>
  <c r="B42" i="154" s="1"/>
  <c r="D40" i="154"/>
  <c r="H40" i="154"/>
  <c r="G42" i="154"/>
  <c r="G40" i="154"/>
  <c r="F42" i="154"/>
  <c r="E40" i="154"/>
  <c r="D41" i="157"/>
  <c r="D42" i="157" s="1"/>
  <c r="E41" i="157"/>
  <c r="E42" i="157" s="1"/>
  <c r="H41" i="157"/>
  <c r="H42" i="157" s="1"/>
  <c r="G41" i="157"/>
  <c r="G42" i="157" s="1"/>
  <c r="F46" i="160"/>
  <c r="M9" i="172" s="1"/>
  <c r="F16" i="147"/>
  <c r="H18" i="147"/>
  <c r="F18" i="147"/>
  <c r="G16" i="147"/>
  <c r="E16" i="147"/>
  <c r="E18" i="147"/>
  <c r="D18" i="147"/>
  <c r="D16" i="147"/>
  <c r="H33" i="147"/>
  <c r="H34" i="147" s="1"/>
  <c r="E33" i="147"/>
  <c r="E34" i="147" s="1"/>
  <c r="D33" i="147"/>
  <c r="D34" i="147" s="1"/>
  <c r="I10" i="150"/>
  <c r="D8" i="150"/>
  <c r="F10" i="150"/>
  <c r="G8" i="150"/>
  <c r="E10" i="150"/>
  <c r="F8" i="150"/>
  <c r="E8" i="150"/>
  <c r="G25" i="145"/>
  <c r="H41" i="145"/>
  <c r="H42" i="145" s="1"/>
  <c r="H25" i="146"/>
  <c r="H26" i="146" s="1"/>
  <c r="F25" i="146"/>
  <c r="F41" i="146"/>
  <c r="F42" i="146" s="1"/>
  <c r="G18" i="147"/>
  <c r="I26" i="147"/>
  <c r="D24" i="148"/>
  <c r="F24" i="148"/>
  <c r="M6" i="170" s="1"/>
  <c r="E24" i="148"/>
  <c r="K6" i="170" s="1"/>
  <c r="I42" i="148"/>
  <c r="I55" i="148"/>
  <c r="F41" i="149"/>
  <c r="F42" i="149" s="1"/>
  <c r="H10" i="150"/>
  <c r="F24" i="150"/>
  <c r="H26" i="150"/>
  <c r="I26" i="150"/>
  <c r="G26" i="150"/>
  <c r="H24" i="150"/>
  <c r="F26" i="150"/>
  <c r="G24" i="150"/>
  <c r="D26" i="150"/>
  <c r="B26" i="150" s="1"/>
  <c r="D50" i="151"/>
  <c r="B50" i="151" s="1"/>
  <c r="G24" i="152"/>
  <c r="O7" i="170" s="1"/>
  <c r="S7" i="170" s="1"/>
  <c r="F24" i="152"/>
  <c r="M7" i="170" s="1"/>
  <c r="H24" i="152"/>
  <c r="Q7" i="170" s="1"/>
  <c r="E24" i="152"/>
  <c r="K7" i="170" s="1"/>
  <c r="D24" i="152"/>
  <c r="G46" i="152"/>
  <c r="O7" i="172" s="1"/>
  <c r="F46" i="152"/>
  <c r="M7" i="172" s="1"/>
  <c r="D46" i="152"/>
  <c r="I51" i="152"/>
  <c r="G33" i="159"/>
  <c r="H56" i="152"/>
  <c r="P7" i="173" s="1"/>
  <c r="G56" i="152"/>
  <c r="N7" i="173" s="1"/>
  <c r="R7" i="173" s="1"/>
  <c r="E56" i="152"/>
  <c r="J7" i="173" s="1"/>
  <c r="D56" i="152"/>
  <c r="F56" i="152"/>
  <c r="L7" i="173" s="1"/>
  <c r="F32" i="154"/>
  <c r="I34" i="154"/>
  <c r="H34" i="154"/>
  <c r="H32" i="154"/>
  <c r="G32" i="154"/>
  <c r="G34" i="154"/>
  <c r="D32" i="154"/>
  <c r="G25" i="155"/>
  <c r="G26" i="155" s="1"/>
  <c r="H25" i="155"/>
  <c r="H26" i="155" s="1"/>
  <c r="F25" i="155"/>
  <c r="F26" i="155" s="1"/>
  <c r="D25" i="155"/>
  <c r="F48" i="155"/>
  <c r="H50" i="155"/>
  <c r="I50" i="155"/>
  <c r="G50" i="155"/>
  <c r="H48" i="155"/>
  <c r="F50" i="155"/>
  <c r="G48" i="155"/>
  <c r="E48" i="155"/>
  <c r="D48" i="155"/>
  <c r="F45" i="156"/>
  <c r="L8" i="172" s="1"/>
  <c r="G45" i="156"/>
  <c r="N8" i="172" s="1"/>
  <c r="R8" i="172" s="1"/>
  <c r="E45" i="156"/>
  <c r="J8" i="172" s="1"/>
  <c r="D45" i="156"/>
  <c r="F56" i="156"/>
  <c r="L8" i="173" s="1"/>
  <c r="E56" i="156"/>
  <c r="J8" i="173" s="1"/>
  <c r="D56" i="156"/>
  <c r="E57" i="160"/>
  <c r="K9" i="173" s="1"/>
  <c r="H8" i="145"/>
  <c r="H10" i="145" s="1"/>
  <c r="H8" i="146"/>
  <c r="G34" i="146"/>
  <c r="G42" i="146"/>
  <c r="F10" i="147"/>
  <c r="F8" i="147"/>
  <c r="G9" i="147"/>
  <c r="G10" i="147" s="1"/>
  <c r="I9" i="148"/>
  <c r="I31" i="148"/>
  <c r="I53" i="148"/>
  <c r="H57" i="148" s="1"/>
  <c r="Q6" i="173" s="1"/>
  <c r="F9" i="149"/>
  <c r="F16" i="149"/>
  <c r="H18" i="149"/>
  <c r="G9" i="150"/>
  <c r="G10" i="150" s="1"/>
  <c r="D9" i="150"/>
  <c r="D10" i="150" s="1"/>
  <c r="B10" i="150" s="1"/>
  <c r="G32" i="150"/>
  <c r="E41" i="150"/>
  <c r="E42" i="150" s="1"/>
  <c r="B42" i="150" s="1"/>
  <c r="F49" i="150"/>
  <c r="F50" i="150" s="1"/>
  <c r="F17" i="151"/>
  <c r="H25" i="151"/>
  <c r="H26" i="151" s="1"/>
  <c r="I22" i="156"/>
  <c r="E41" i="159"/>
  <c r="E42" i="159" s="1"/>
  <c r="H41" i="159"/>
  <c r="H42" i="159" s="1"/>
  <c r="G41" i="159"/>
  <c r="F41" i="159"/>
  <c r="F42" i="159" s="1"/>
  <c r="D41" i="159"/>
  <c r="G12" i="160"/>
  <c r="N9" i="169" s="1"/>
  <c r="H9" i="147"/>
  <c r="H10" i="147" s="1"/>
  <c r="F8" i="149"/>
  <c r="F10" i="149" s="1"/>
  <c r="G9" i="149"/>
  <c r="G10" i="149" s="1"/>
  <c r="I18" i="151"/>
  <c r="D16" i="151"/>
  <c r="F18" i="151"/>
  <c r="H45" i="152"/>
  <c r="P7" i="172" s="1"/>
  <c r="G45" i="152"/>
  <c r="N7" i="172" s="1"/>
  <c r="E45" i="152"/>
  <c r="J7" i="172" s="1"/>
  <c r="D45" i="152"/>
  <c r="I42" i="152"/>
  <c r="F45" i="152"/>
  <c r="L7" i="172" s="1"/>
  <c r="D18" i="154"/>
  <c r="B18" i="154" s="1"/>
  <c r="G16" i="154"/>
  <c r="I18" i="154"/>
  <c r="D16" i="154"/>
  <c r="E18" i="154"/>
  <c r="E16" i="154"/>
  <c r="H18" i="154"/>
  <c r="F16" i="154"/>
  <c r="G18" i="154"/>
  <c r="I26" i="154"/>
  <c r="D24" i="154"/>
  <c r="F26" i="154"/>
  <c r="G24" i="154"/>
  <c r="F24" i="154"/>
  <c r="H24" i="154"/>
  <c r="E32" i="154"/>
  <c r="E49" i="162"/>
  <c r="E50" i="162" s="1"/>
  <c r="D49" i="162"/>
  <c r="H49" i="162"/>
  <c r="H50" i="162" s="1"/>
  <c r="G49" i="162"/>
  <c r="F49" i="162"/>
  <c r="F50" i="162" s="1"/>
  <c r="H9" i="149"/>
  <c r="H10" i="149" s="1"/>
  <c r="H40" i="150"/>
  <c r="E40" i="150"/>
  <c r="H49" i="150"/>
  <c r="H50" i="150" s="1"/>
  <c r="E49" i="150"/>
  <c r="E50" i="150" s="1"/>
  <c r="B50" i="150" s="1"/>
  <c r="G17" i="151"/>
  <c r="G18" i="151" s="1"/>
  <c r="D17" i="151"/>
  <c r="G25" i="154"/>
  <c r="G26" i="154" s="1"/>
  <c r="D25" i="154"/>
  <c r="D26" i="154" s="1"/>
  <c r="H25" i="154"/>
  <c r="H26" i="154" s="1"/>
  <c r="E25" i="154"/>
  <c r="E26" i="154" s="1"/>
  <c r="G23" i="156"/>
  <c r="N8" i="170" s="1"/>
  <c r="E13" i="160"/>
  <c r="K9" i="169" s="1"/>
  <c r="I63" i="160"/>
  <c r="B18" i="161"/>
  <c r="E8" i="145"/>
  <c r="E10" i="145" s="1"/>
  <c r="G49" i="145"/>
  <c r="G50" i="145" s="1"/>
  <c r="D49" i="145"/>
  <c r="F8" i="146"/>
  <c r="H10" i="146"/>
  <c r="E8" i="147"/>
  <c r="E10" i="147"/>
  <c r="B10" i="147" s="1"/>
  <c r="G50" i="147"/>
  <c r="D8" i="149"/>
  <c r="D10" i="149" s="1"/>
  <c r="H34" i="150"/>
  <c r="E34" i="150"/>
  <c r="B34" i="150" s="1"/>
  <c r="H32" i="150"/>
  <c r="D10" i="151"/>
  <c r="B10" i="151" s="1"/>
  <c r="G8" i="151"/>
  <c r="I10" i="151"/>
  <c r="D8" i="151"/>
  <c r="E16" i="151"/>
  <c r="D18" i="151"/>
  <c r="B18" i="151" s="1"/>
  <c r="I21" i="152"/>
  <c r="I28" i="152"/>
  <c r="I31" i="152"/>
  <c r="I65" i="152"/>
  <c r="E67" i="152" s="1"/>
  <c r="J7" i="174" s="1"/>
  <c r="D16" i="153"/>
  <c r="F18" i="153"/>
  <c r="H16" i="153"/>
  <c r="H18" i="153" s="1"/>
  <c r="E16" i="153"/>
  <c r="D25" i="153"/>
  <c r="D26" i="153" s="1"/>
  <c r="G25" i="153"/>
  <c r="G26" i="153" s="1"/>
  <c r="F25" i="153"/>
  <c r="H25" i="153"/>
  <c r="H26" i="153" s="1"/>
  <c r="E25" i="153"/>
  <c r="E26" i="153" s="1"/>
  <c r="H48" i="153"/>
  <c r="H50" i="153" s="1"/>
  <c r="E48" i="153"/>
  <c r="F48" i="153"/>
  <c r="D48" i="153"/>
  <c r="D50" i="153" s="1"/>
  <c r="G48" i="153"/>
  <c r="H16" i="154"/>
  <c r="E24" i="154"/>
  <c r="G18" i="155"/>
  <c r="E25" i="155"/>
  <c r="E26" i="155" s="1"/>
  <c r="H24" i="156"/>
  <c r="Q8" i="170" s="1"/>
  <c r="E24" i="156"/>
  <c r="K8" i="170" s="1"/>
  <c r="G24" i="156"/>
  <c r="O8" i="170" s="1"/>
  <c r="S8" i="170" s="1"/>
  <c r="F24" i="156"/>
  <c r="M8" i="170" s="1"/>
  <c r="D24" i="156"/>
  <c r="H45" i="156"/>
  <c r="P8" i="172" s="1"/>
  <c r="D33" i="154"/>
  <c r="D34" i="154" s="1"/>
  <c r="E33" i="154"/>
  <c r="E34" i="154" s="1"/>
  <c r="E17" i="155"/>
  <c r="E18" i="155" s="1"/>
  <c r="F17" i="155"/>
  <c r="F18" i="155" s="1"/>
  <c r="D17" i="155"/>
  <c r="I34" i="155"/>
  <c r="D32" i="155"/>
  <c r="F34" i="155"/>
  <c r="E32" i="155"/>
  <c r="E34" i="155"/>
  <c r="F12" i="156"/>
  <c r="L8" i="169" s="1"/>
  <c r="G12" i="156"/>
  <c r="N8" i="169" s="1"/>
  <c r="R8" i="169" s="1"/>
  <c r="E12" i="156"/>
  <c r="J8" i="169" s="1"/>
  <c r="D12" i="156"/>
  <c r="I28" i="156"/>
  <c r="I31" i="156"/>
  <c r="I61" i="156"/>
  <c r="H9" i="157"/>
  <c r="E9" i="157"/>
  <c r="E10" i="157" s="1"/>
  <c r="G9" i="157"/>
  <c r="F9" i="157"/>
  <c r="F10" i="157" s="1"/>
  <c r="D9" i="157"/>
  <c r="D10" i="157" s="1"/>
  <c r="H10" i="157"/>
  <c r="E10" i="158"/>
  <c r="H8" i="158"/>
  <c r="E8" i="158"/>
  <c r="H10" i="158"/>
  <c r="G8" i="158"/>
  <c r="F10" i="158"/>
  <c r="F8" i="158"/>
  <c r="D8" i="158"/>
  <c r="H17" i="158"/>
  <c r="H18" i="158" s="1"/>
  <c r="E17" i="158"/>
  <c r="E18" i="158" s="1"/>
  <c r="D17" i="158"/>
  <c r="D18" i="158" s="1"/>
  <c r="G23" i="160"/>
  <c r="N9" i="170" s="1"/>
  <c r="E68" i="160"/>
  <c r="K9" i="174" s="1"/>
  <c r="H57" i="164"/>
  <c r="Q10" i="173" s="1"/>
  <c r="F57" i="164"/>
  <c r="M10" i="173" s="1"/>
  <c r="G26" i="145"/>
  <c r="G32" i="145"/>
  <c r="D34" i="145"/>
  <c r="B34" i="145" s="1"/>
  <c r="G40" i="146"/>
  <c r="D42" i="146"/>
  <c r="B42" i="146" s="1"/>
  <c r="G42" i="147"/>
  <c r="G42" i="149"/>
  <c r="G50" i="150"/>
  <c r="E42" i="153"/>
  <c r="H40" i="153"/>
  <c r="H42" i="153" s="1"/>
  <c r="D40" i="153"/>
  <c r="D42" i="153" s="1"/>
  <c r="G34" i="155"/>
  <c r="I7" i="156"/>
  <c r="H9" i="158"/>
  <c r="D9" i="158"/>
  <c r="D10" i="158" s="1"/>
  <c r="B10" i="158" s="1"/>
  <c r="G42" i="159"/>
  <c r="D50" i="159"/>
  <c r="B50" i="159" s="1"/>
  <c r="G56" i="160"/>
  <c r="N9" i="173" s="1"/>
  <c r="D35" i="164"/>
  <c r="H35" i="164"/>
  <c r="Q10" i="171" s="1"/>
  <c r="F35" i="164"/>
  <c r="M10" i="171" s="1"/>
  <c r="E35" i="164"/>
  <c r="K10" i="171" s="1"/>
  <c r="G35" i="164"/>
  <c r="O10" i="171" s="1"/>
  <c r="E49" i="165"/>
  <c r="E50" i="165" s="1"/>
  <c r="G49" i="165"/>
  <c r="F49" i="165"/>
  <c r="D49" i="165"/>
  <c r="D50" i="165" s="1"/>
  <c r="H49" i="165"/>
  <c r="H50" i="165" s="1"/>
  <c r="H18" i="166"/>
  <c r="G17" i="153"/>
  <c r="G18" i="153" s="1"/>
  <c r="D17" i="153"/>
  <c r="E17" i="153"/>
  <c r="H9" i="155"/>
  <c r="H10" i="155" s="1"/>
  <c r="E9" i="155"/>
  <c r="E10" i="155" s="1"/>
  <c r="D9" i="155"/>
  <c r="D10" i="155" s="1"/>
  <c r="G32" i="155"/>
  <c r="F42" i="155"/>
  <c r="F40" i="155"/>
  <c r="G42" i="155"/>
  <c r="G40" i="155"/>
  <c r="E42" i="155"/>
  <c r="E40" i="155"/>
  <c r="D42" i="155"/>
  <c r="I40" i="156"/>
  <c r="I53" i="156"/>
  <c r="F48" i="157"/>
  <c r="H50" i="157"/>
  <c r="G50" i="157"/>
  <c r="H48" i="157"/>
  <c r="F50" i="157"/>
  <c r="G48" i="157"/>
  <c r="D50" i="157"/>
  <c r="E25" i="158"/>
  <c r="E26" i="158" s="1"/>
  <c r="F25" i="158"/>
  <c r="F26" i="158" s="1"/>
  <c r="D25" i="158"/>
  <c r="I28" i="160"/>
  <c r="F40" i="153"/>
  <c r="F42" i="153" s="1"/>
  <c r="G42" i="153"/>
  <c r="F33" i="154"/>
  <c r="F34" i="154" s="1"/>
  <c r="H32" i="155"/>
  <c r="H42" i="155"/>
  <c r="H12" i="156"/>
  <c r="P8" i="169" s="1"/>
  <c r="I19" i="156"/>
  <c r="F23" i="156" s="1"/>
  <c r="L8" i="170" s="1"/>
  <c r="F42" i="157"/>
  <c r="F40" i="157"/>
  <c r="H40" i="157"/>
  <c r="G40" i="157"/>
  <c r="E40" i="157"/>
  <c r="E50" i="157"/>
  <c r="G9" i="158"/>
  <c r="G10" i="158" s="1"/>
  <c r="D50" i="161"/>
  <c r="I55" i="164"/>
  <c r="G57" i="164" s="1"/>
  <c r="O10" i="173" s="1"/>
  <c r="S10" i="173" s="1"/>
  <c r="I61" i="164"/>
  <c r="F26" i="167"/>
  <c r="G24" i="167"/>
  <c r="F24" i="167"/>
  <c r="E24" i="167"/>
  <c r="G26" i="167"/>
  <c r="E26" i="167"/>
  <c r="H24" i="167"/>
  <c r="D24" i="167"/>
  <c r="I9" i="160"/>
  <c r="F13" i="160" s="1"/>
  <c r="M9" i="169" s="1"/>
  <c r="I20" i="160"/>
  <c r="F24" i="160" s="1"/>
  <c r="M9" i="170" s="1"/>
  <c r="I31" i="160"/>
  <c r="F35" i="160" s="1"/>
  <c r="M9" i="171" s="1"/>
  <c r="I42" i="160"/>
  <c r="D46" i="160" s="1"/>
  <c r="I53" i="160"/>
  <c r="G57" i="160" s="1"/>
  <c r="O9" i="173" s="1"/>
  <c r="E26" i="161"/>
  <c r="B26" i="161" s="1"/>
  <c r="H49" i="161"/>
  <c r="H50" i="161" s="1"/>
  <c r="G49" i="161"/>
  <c r="E49" i="161"/>
  <c r="D49" i="161"/>
  <c r="G50" i="162"/>
  <c r="D24" i="164"/>
  <c r="H24" i="164"/>
  <c r="Q10" i="170" s="1"/>
  <c r="S10" i="170" s="1"/>
  <c r="F24" i="164"/>
  <c r="M10" i="170" s="1"/>
  <c r="E24" i="164"/>
  <c r="K10" i="170" s="1"/>
  <c r="I43" i="164"/>
  <c r="E50" i="167"/>
  <c r="B50" i="167" s="1"/>
  <c r="F32" i="153"/>
  <c r="F34" i="153" s="1"/>
  <c r="I34" i="153" s="1"/>
  <c r="H34" i="153"/>
  <c r="G33" i="155"/>
  <c r="D33" i="155"/>
  <c r="D34" i="155" s="1"/>
  <c r="B34" i="155" s="1"/>
  <c r="I51" i="156"/>
  <c r="D17" i="157"/>
  <c r="D18" i="157" s="1"/>
  <c r="F25" i="157"/>
  <c r="F26" i="157" s="1"/>
  <c r="G33" i="157"/>
  <c r="D33" i="157"/>
  <c r="H49" i="158"/>
  <c r="H50" i="158" s="1"/>
  <c r="E18" i="159"/>
  <c r="H16" i="159"/>
  <c r="E16" i="159"/>
  <c r="G17" i="159"/>
  <c r="G18" i="159" s="1"/>
  <c r="H25" i="159"/>
  <c r="H26" i="159" s="1"/>
  <c r="E25" i="159"/>
  <c r="E26" i="159" s="1"/>
  <c r="B26" i="159" s="1"/>
  <c r="G49" i="159"/>
  <c r="E49" i="159"/>
  <c r="E50" i="159" s="1"/>
  <c r="D49" i="159"/>
  <c r="I8" i="160"/>
  <c r="I19" i="160"/>
  <c r="F23" i="160" s="1"/>
  <c r="L9" i="170" s="1"/>
  <c r="I30" i="160"/>
  <c r="I41" i="160"/>
  <c r="H45" i="160" s="1"/>
  <c r="P9" i="172" s="1"/>
  <c r="I52" i="160"/>
  <c r="E56" i="160" s="1"/>
  <c r="J9" i="173" s="1"/>
  <c r="F8" i="161"/>
  <c r="D8" i="161"/>
  <c r="F10" i="161"/>
  <c r="H8" i="161"/>
  <c r="H10" i="161" s="1"/>
  <c r="D10" i="161"/>
  <c r="F41" i="161"/>
  <c r="F42" i="161" s="1"/>
  <c r="F10" i="162"/>
  <c r="D10" i="162"/>
  <c r="G8" i="162"/>
  <c r="F8" i="162"/>
  <c r="I10" i="162"/>
  <c r="D8" i="162"/>
  <c r="H10" i="162"/>
  <c r="E10" i="162"/>
  <c r="D46" i="164"/>
  <c r="F46" i="164"/>
  <c r="M10" i="172" s="1"/>
  <c r="E46" i="164"/>
  <c r="K10" i="172" s="1"/>
  <c r="E40" i="165"/>
  <c r="E42" i="165" s="1"/>
  <c r="H40" i="165"/>
  <c r="G42" i="165"/>
  <c r="G40" i="165"/>
  <c r="F40" i="165"/>
  <c r="F42" i="165" s="1"/>
  <c r="D40" i="165"/>
  <c r="D42" i="165" s="1"/>
  <c r="D17" i="166"/>
  <c r="H17" i="166"/>
  <c r="G17" i="166"/>
  <c r="F17" i="166"/>
  <c r="E17" i="166"/>
  <c r="I26" i="167"/>
  <c r="F26" i="153"/>
  <c r="F24" i="153"/>
  <c r="H9" i="154"/>
  <c r="H10" i="154" s="1"/>
  <c r="H50" i="154"/>
  <c r="E50" i="154"/>
  <c r="B50" i="154" s="1"/>
  <c r="H48" i="154"/>
  <c r="D26" i="155"/>
  <c r="B26" i="155" s="1"/>
  <c r="G24" i="155"/>
  <c r="I26" i="155"/>
  <c r="D24" i="155"/>
  <c r="I33" i="156"/>
  <c r="F17" i="157"/>
  <c r="F18" i="157" s="1"/>
  <c r="G24" i="157"/>
  <c r="G26" i="157" s="1"/>
  <c r="D24" i="157"/>
  <c r="D26" i="157" s="1"/>
  <c r="H25" i="157"/>
  <c r="H26" i="157" s="1"/>
  <c r="I42" i="158"/>
  <c r="D40" i="158"/>
  <c r="F42" i="158"/>
  <c r="H10" i="159"/>
  <c r="E10" i="159"/>
  <c r="B10" i="159" s="1"/>
  <c r="H8" i="159"/>
  <c r="I61" i="160"/>
  <c r="I64" i="160"/>
  <c r="G68" i="160" s="1"/>
  <c r="O9" i="174" s="1"/>
  <c r="G10" i="161"/>
  <c r="F49" i="161"/>
  <c r="G10" i="162"/>
  <c r="D13" i="164"/>
  <c r="G13" i="164"/>
  <c r="O10" i="169" s="1"/>
  <c r="E13" i="164"/>
  <c r="K10" i="169" s="1"/>
  <c r="I50" i="164"/>
  <c r="G68" i="164"/>
  <c r="O10" i="174" s="1"/>
  <c r="E68" i="164"/>
  <c r="K10" i="174" s="1"/>
  <c r="I29" i="156"/>
  <c r="I66" i="156"/>
  <c r="G17" i="157"/>
  <c r="G41" i="158"/>
  <c r="G42" i="158" s="1"/>
  <c r="D41" i="158"/>
  <c r="D42" i="158" s="1"/>
  <c r="B42" i="158" s="1"/>
  <c r="D16" i="159"/>
  <c r="D18" i="159"/>
  <c r="B18" i="159" s="1"/>
  <c r="I54" i="160"/>
  <c r="E8" i="161"/>
  <c r="E10" i="161" s="1"/>
  <c r="E18" i="161"/>
  <c r="I18" i="161" s="1"/>
  <c r="H16" i="161"/>
  <c r="F16" i="161"/>
  <c r="F18" i="161" s="1"/>
  <c r="E16" i="161"/>
  <c r="G18" i="161"/>
  <c r="E8" i="162"/>
  <c r="F16" i="162"/>
  <c r="I18" i="162"/>
  <c r="D16" i="162"/>
  <c r="H18" i="162"/>
  <c r="F18" i="162"/>
  <c r="E18" i="162"/>
  <c r="H16" i="162"/>
  <c r="D18" i="162"/>
  <c r="E34" i="163"/>
  <c r="H32" i="163"/>
  <c r="I34" i="163"/>
  <c r="D32" i="163"/>
  <c r="G34" i="163"/>
  <c r="G32" i="163"/>
  <c r="F34" i="163"/>
  <c r="F32" i="163"/>
  <c r="D34" i="163"/>
  <c r="B34" i="163" s="1"/>
  <c r="E32" i="163"/>
  <c r="I9" i="164"/>
  <c r="F13" i="164" s="1"/>
  <c r="M10" i="169" s="1"/>
  <c r="B26" i="166"/>
  <c r="I62" i="156"/>
  <c r="H17" i="157"/>
  <c r="H18" i="157" s="1"/>
  <c r="D34" i="158"/>
  <c r="B34" i="158" s="1"/>
  <c r="G32" i="158"/>
  <c r="I34" i="158"/>
  <c r="D32" i="158"/>
  <c r="D8" i="159"/>
  <c r="F16" i="159"/>
  <c r="F18" i="159"/>
  <c r="E41" i="161"/>
  <c r="E42" i="161" s="1"/>
  <c r="H41" i="161"/>
  <c r="H42" i="161" s="1"/>
  <c r="G41" i="161"/>
  <c r="E50" i="161"/>
  <c r="I17" i="164"/>
  <c r="I32" i="164"/>
  <c r="G34" i="164" s="1"/>
  <c r="N10" i="171" s="1"/>
  <c r="I64" i="164"/>
  <c r="D68" i="164" s="1"/>
  <c r="G8" i="154"/>
  <c r="D10" i="154"/>
  <c r="B10" i="154" s="1"/>
  <c r="G10" i="155"/>
  <c r="G16" i="155"/>
  <c r="D18" i="155"/>
  <c r="B18" i="155" s="1"/>
  <c r="G10" i="157"/>
  <c r="G16" i="157"/>
  <c r="G18" i="157" s="1"/>
  <c r="G18" i="158"/>
  <c r="G24" i="158"/>
  <c r="D26" i="158"/>
  <c r="B26" i="158" s="1"/>
  <c r="G26" i="159"/>
  <c r="G32" i="159"/>
  <c r="D34" i="159"/>
  <c r="B34" i="159" s="1"/>
  <c r="D40" i="159"/>
  <c r="I42" i="159"/>
  <c r="F50" i="159"/>
  <c r="H17" i="161"/>
  <c r="E25" i="161"/>
  <c r="G26" i="161"/>
  <c r="G32" i="161"/>
  <c r="G34" i="161" s="1"/>
  <c r="D34" i="161"/>
  <c r="D40" i="161"/>
  <c r="F50" i="161"/>
  <c r="H25" i="162"/>
  <c r="H26" i="162" s="1"/>
  <c r="E33" i="162"/>
  <c r="E34" i="162" s="1"/>
  <c r="B34" i="162" s="1"/>
  <c r="G40" i="162"/>
  <c r="D42" i="162"/>
  <c r="D48" i="162"/>
  <c r="I50" i="162"/>
  <c r="F8" i="163"/>
  <c r="H24" i="163"/>
  <c r="E40" i="163"/>
  <c r="F42" i="163"/>
  <c r="G49" i="163"/>
  <c r="G50" i="163" s="1"/>
  <c r="F33" i="165"/>
  <c r="F34" i="165" s="1"/>
  <c r="H41" i="165"/>
  <c r="D41" i="165"/>
  <c r="I10" i="166"/>
  <c r="D8" i="166"/>
  <c r="E10" i="166"/>
  <c r="B10" i="166" s="1"/>
  <c r="H8" i="166"/>
  <c r="H9" i="166"/>
  <c r="H10" i="166" s="1"/>
  <c r="D16" i="166"/>
  <c r="D18" i="166"/>
  <c r="E32" i="166"/>
  <c r="E34" i="166"/>
  <c r="H49" i="166"/>
  <c r="H50" i="166" s="1"/>
  <c r="E49" i="166"/>
  <c r="E50" i="166" s="1"/>
  <c r="D49" i="166"/>
  <c r="D50" i="166" s="1"/>
  <c r="B50" i="166" s="1"/>
  <c r="G17" i="167"/>
  <c r="E17" i="167"/>
  <c r="D17" i="167"/>
  <c r="D18" i="167" s="1"/>
  <c r="E49" i="167"/>
  <c r="H49" i="167"/>
  <c r="G49" i="167"/>
  <c r="F67" i="168"/>
  <c r="L11" i="174" s="1"/>
  <c r="D67" i="168"/>
  <c r="H67" i="168"/>
  <c r="P11" i="174" s="1"/>
  <c r="G67" i="168"/>
  <c r="N11" i="174" s="1"/>
  <c r="E67" i="168"/>
  <c r="J11" i="174" s="1"/>
  <c r="G50" i="159"/>
  <c r="F25" i="161"/>
  <c r="F26" i="161" s="1"/>
  <c r="E34" i="161"/>
  <c r="F33" i="162"/>
  <c r="F34" i="162" s="1"/>
  <c r="G8" i="163"/>
  <c r="H41" i="163"/>
  <c r="H42" i="163" s="1"/>
  <c r="D41" i="163"/>
  <c r="D42" i="163" s="1"/>
  <c r="E9" i="165"/>
  <c r="E10" i="165" s="1"/>
  <c r="E34" i="165"/>
  <c r="H32" i="165"/>
  <c r="D32" i="165"/>
  <c r="H33" i="165"/>
  <c r="F16" i="166"/>
  <c r="E18" i="166"/>
  <c r="F32" i="166"/>
  <c r="F34" i="166"/>
  <c r="D41" i="166"/>
  <c r="D42" i="166" s="1"/>
  <c r="F9" i="165"/>
  <c r="H26" i="165"/>
  <c r="D26" i="165"/>
  <c r="B26" i="165" s="1"/>
  <c r="G24" i="165"/>
  <c r="G26" i="165" s="1"/>
  <c r="G16" i="166"/>
  <c r="G18" i="166"/>
  <c r="H32" i="166"/>
  <c r="G34" i="166"/>
  <c r="I28" i="168"/>
  <c r="F56" i="168"/>
  <c r="L11" i="173" s="1"/>
  <c r="D56" i="168"/>
  <c r="H56" i="168"/>
  <c r="P11" i="173" s="1"/>
  <c r="G56" i="168"/>
  <c r="N11" i="173" s="1"/>
  <c r="E56" i="168"/>
  <c r="J11" i="173" s="1"/>
  <c r="G40" i="159"/>
  <c r="D42" i="159"/>
  <c r="B42" i="159" s="1"/>
  <c r="D48" i="159"/>
  <c r="I50" i="159"/>
  <c r="H25" i="161"/>
  <c r="H26" i="161" s="1"/>
  <c r="E33" i="161"/>
  <c r="G40" i="161"/>
  <c r="G42" i="161" s="1"/>
  <c r="D42" i="161"/>
  <c r="I42" i="161" s="1"/>
  <c r="D48" i="161"/>
  <c r="E41" i="162"/>
  <c r="E42" i="162" s="1"/>
  <c r="G48" i="162"/>
  <c r="D50" i="162"/>
  <c r="B50" i="162" s="1"/>
  <c r="E9" i="163"/>
  <c r="E10" i="163" s="1"/>
  <c r="F17" i="163"/>
  <c r="F18" i="163" s="1"/>
  <c r="H26" i="163"/>
  <c r="D26" i="163"/>
  <c r="B26" i="163" s="1"/>
  <c r="G24" i="163"/>
  <c r="F40" i="163"/>
  <c r="F10" i="165"/>
  <c r="E8" i="165"/>
  <c r="G17" i="165"/>
  <c r="G18" i="165" s="1"/>
  <c r="I18" i="165" s="1"/>
  <c r="E32" i="165"/>
  <c r="F8" i="166"/>
  <c r="F10" i="166"/>
  <c r="H16" i="166"/>
  <c r="F17" i="167"/>
  <c r="F18" i="167" s="1"/>
  <c r="I6" i="168"/>
  <c r="F33" i="161"/>
  <c r="F34" i="161" s="1"/>
  <c r="H34" i="161"/>
  <c r="F41" i="162"/>
  <c r="F42" i="162" s="1"/>
  <c r="F10" i="163"/>
  <c r="G17" i="163"/>
  <c r="D9" i="165"/>
  <c r="D10" i="165" s="1"/>
  <c r="H9" i="165"/>
  <c r="H10" i="165" s="1"/>
  <c r="F10" i="167"/>
  <c r="D10" i="167"/>
  <c r="B10" i="167" s="1"/>
  <c r="G8" i="167"/>
  <c r="E8" i="167"/>
  <c r="I10" i="167"/>
  <c r="D8" i="167"/>
  <c r="H10" i="167"/>
  <c r="F23" i="168"/>
  <c r="L11" i="170" s="1"/>
  <c r="D23" i="168"/>
  <c r="E23" i="168"/>
  <c r="J11" i="170" s="1"/>
  <c r="H23" i="168"/>
  <c r="P11" i="170" s="1"/>
  <c r="R11" i="170" s="1"/>
  <c r="F45" i="168"/>
  <c r="L11" i="172" s="1"/>
  <c r="D45" i="168"/>
  <c r="H45" i="168"/>
  <c r="P11" i="172" s="1"/>
  <c r="G45" i="168"/>
  <c r="N11" i="172" s="1"/>
  <c r="E45" i="168"/>
  <c r="J11" i="172" s="1"/>
  <c r="E6" i="175"/>
  <c r="E7" i="175"/>
  <c r="D9" i="163"/>
  <c r="D10" i="163" s="1"/>
  <c r="H9" i="163"/>
  <c r="H10" i="163" s="1"/>
  <c r="G9" i="163"/>
  <c r="G10" i="163" s="1"/>
  <c r="H17" i="163"/>
  <c r="H18" i="163" s="1"/>
  <c r="G26" i="166"/>
  <c r="H34" i="166"/>
  <c r="D34" i="166"/>
  <c r="G32" i="166"/>
  <c r="E41" i="166"/>
  <c r="H41" i="166"/>
  <c r="H42" i="166" s="1"/>
  <c r="G41" i="166"/>
  <c r="G42" i="166" s="1"/>
  <c r="G48" i="159"/>
  <c r="G48" i="161"/>
  <c r="G50" i="161" s="1"/>
  <c r="D8" i="163"/>
  <c r="E41" i="163"/>
  <c r="E42" i="163" s="1"/>
  <c r="F24" i="165"/>
  <c r="F26" i="165"/>
  <c r="D33" i="165"/>
  <c r="D34" i="165" s="1"/>
  <c r="H34" i="165"/>
  <c r="G50" i="165"/>
  <c r="F18" i="166"/>
  <c r="E16" i="166"/>
  <c r="G25" i="166"/>
  <c r="F8" i="167"/>
  <c r="G10" i="167"/>
  <c r="G18" i="163"/>
  <c r="F48" i="165"/>
  <c r="F50" i="165" s="1"/>
  <c r="D40" i="166"/>
  <c r="I42" i="166"/>
  <c r="F50" i="166"/>
  <c r="H16" i="167"/>
  <c r="E18" i="167"/>
  <c r="H25" i="167"/>
  <c r="H26" i="167" s="1"/>
  <c r="E33" i="167"/>
  <c r="E34" i="167" s="1"/>
  <c r="B34" i="167" s="1"/>
  <c r="G40" i="167"/>
  <c r="D42" i="167"/>
  <c r="B42" i="167" s="1"/>
  <c r="D48" i="167"/>
  <c r="I11" i="168"/>
  <c r="G50" i="166"/>
  <c r="H40" i="167"/>
  <c r="E42" i="167"/>
  <c r="I7" i="168"/>
  <c r="I22" i="168"/>
  <c r="G18" i="167"/>
  <c r="F42" i="167"/>
  <c r="I18" i="168"/>
  <c r="I33" i="168"/>
  <c r="D6" i="175"/>
  <c r="D7" i="175"/>
  <c r="G35" i="172"/>
  <c r="G42" i="167"/>
  <c r="I29" i="168"/>
  <c r="I44" i="168"/>
  <c r="I55" i="168"/>
  <c r="I66" i="168"/>
  <c r="H40" i="166"/>
  <c r="E42" i="166"/>
  <c r="E48" i="166"/>
  <c r="D16" i="167"/>
  <c r="I18" i="167"/>
  <c r="D25" i="167"/>
  <c r="D26" i="167" s="1"/>
  <c r="B26" i="167" s="1"/>
  <c r="H42" i="167"/>
  <c r="H48" i="167"/>
  <c r="I40" i="168"/>
  <c r="I51" i="168"/>
  <c r="I62" i="168"/>
  <c r="I35" i="170"/>
  <c r="I24" i="170"/>
  <c r="I25" i="171"/>
  <c r="K35" i="171"/>
  <c r="G48" i="166"/>
  <c r="H50" i="167"/>
  <c r="G50" i="167"/>
  <c r="I23" i="170"/>
  <c r="G34" i="171"/>
  <c r="E26" i="175"/>
  <c r="E27" i="175"/>
  <c r="D17" i="175"/>
  <c r="D16" i="175"/>
  <c r="H24" i="170"/>
  <c r="E17" i="175"/>
  <c r="E16" i="175"/>
  <c r="H23" i="171"/>
  <c r="H23" i="172"/>
  <c r="I24" i="171"/>
  <c r="I25" i="174"/>
  <c r="I23" i="174"/>
  <c r="G35" i="174"/>
  <c r="G34" i="174"/>
  <c r="I35" i="174"/>
  <c r="S11" i="205" l="1"/>
  <c r="R11" i="205"/>
  <c r="H57" i="200"/>
  <c r="Q11" i="205" s="1"/>
  <c r="E57" i="200"/>
  <c r="K11" i="205" s="1"/>
  <c r="B34" i="197"/>
  <c r="R11" i="203"/>
  <c r="D26" i="197"/>
  <c r="B26" i="197" s="1"/>
  <c r="E26" i="197"/>
  <c r="H24" i="200"/>
  <c r="Q11" i="202" s="1"/>
  <c r="H23" i="200"/>
  <c r="P11" i="202" s="1"/>
  <c r="D24" i="200"/>
  <c r="I11" i="202" s="1"/>
  <c r="I20" i="202" s="1"/>
  <c r="E13" i="200"/>
  <c r="K11" i="201" s="1"/>
  <c r="D13" i="200"/>
  <c r="I11" i="201" s="1"/>
  <c r="G50" i="193"/>
  <c r="E34" i="193"/>
  <c r="B34" i="193" s="1"/>
  <c r="S10" i="203"/>
  <c r="F26" i="193"/>
  <c r="D26" i="193"/>
  <c r="B26" i="193" s="1"/>
  <c r="B10" i="193"/>
  <c r="F42" i="189"/>
  <c r="H34" i="189"/>
  <c r="G10" i="189"/>
  <c r="F12" i="192"/>
  <c r="L9" i="201" s="1"/>
  <c r="E67" i="188"/>
  <c r="J8" i="206" s="1"/>
  <c r="E50" i="185"/>
  <c r="B50" i="185" s="1"/>
  <c r="R8" i="205"/>
  <c r="F34" i="185"/>
  <c r="G13" i="188"/>
  <c r="O8" i="201" s="1"/>
  <c r="S8" i="201" s="1"/>
  <c r="E13" i="188"/>
  <c r="K8" i="201" s="1"/>
  <c r="G50" i="181"/>
  <c r="H42" i="181"/>
  <c r="H10" i="181"/>
  <c r="S7" i="201"/>
  <c r="E12" i="180"/>
  <c r="J6" i="201" s="1"/>
  <c r="G12" i="180"/>
  <c r="N6" i="201" s="1"/>
  <c r="R6" i="201" s="1"/>
  <c r="E12" i="148"/>
  <c r="J6" i="169" s="1"/>
  <c r="D12" i="148"/>
  <c r="I12" i="148" s="1"/>
  <c r="I10" i="145"/>
  <c r="S7" i="169"/>
  <c r="H42" i="165"/>
  <c r="R11" i="173"/>
  <c r="B10" i="165"/>
  <c r="B50" i="161"/>
  <c r="H46" i="164"/>
  <c r="Q10" i="172" s="1"/>
  <c r="G45" i="164"/>
  <c r="N10" i="172" s="1"/>
  <c r="R10" i="172" s="1"/>
  <c r="H18" i="161"/>
  <c r="B50" i="157"/>
  <c r="E50" i="153"/>
  <c r="E18" i="153"/>
  <c r="E10" i="153"/>
  <c r="I10" i="153" s="1"/>
  <c r="H10" i="153"/>
  <c r="S7" i="174"/>
  <c r="E34" i="149"/>
  <c r="D34" i="149"/>
  <c r="H46" i="152"/>
  <c r="Q7" i="172" s="1"/>
  <c r="E46" i="152"/>
  <c r="K7" i="172" s="1"/>
  <c r="F34" i="149"/>
  <c r="S7" i="172"/>
  <c r="B10" i="145"/>
  <c r="B10" i="181"/>
  <c r="B42" i="197"/>
  <c r="I42" i="197"/>
  <c r="B18" i="189"/>
  <c r="I18" i="189"/>
  <c r="B10" i="189"/>
  <c r="I10" i="189"/>
  <c r="I7" i="205"/>
  <c r="I16" i="205" s="1"/>
  <c r="I50" i="197"/>
  <c r="H8" i="206"/>
  <c r="H17" i="206" s="1"/>
  <c r="I50" i="185"/>
  <c r="I26" i="193"/>
  <c r="B18" i="193"/>
  <c r="I18" i="193"/>
  <c r="I26" i="197"/>
  <c r="B10" i="197"/>
  <c r="I10" i="197"/>
  <c r="H9" i="203"/>
  <c r="I50" i="189"/>
  <c r="B50" i="189"/>
  <c r="B50" i="193"/>
  <c r="I50" i="193"/>
  <c r="G13" i="192"/>
  <c r="O9" i="201" s="1"/>
  <c r="S9" i="201" s="1"/>
  <c r="E13" i="192"/>
  <c r="K9" i="201" s="1"/>
  <c r="H13" i="192"/>
  <c r="Q9" i="201" s="1"/>
  <c r="F13" i="192"/>
  <c r="M9" i="201" s="1"/>
  <c r="D13" i="192"/>
  <c r="H11" i="206"/>
  <c r="H20" i="206" s="1"/>
  <c r="E34" i="200"/>
  <c r="J11" i="203" s="1"/>
  <c r="E56" i="200"/>
  <c r="J11" i="205" s="1"/>
  <c r="H67" i="192"/>
  <c r="P9" i="206" s="1"/>
  <c r="G67" i="192"/>
  <c r="N9" i="206" s="1"/>
  <c r="R9" i="206" s="1"/>
  <c r="F67" i="192"/>
  <c r="L9" i="206" s="1"/>
  <c r="E67" i="192"/>
  <c r="J9" i="206" s="1"/>
  <c r="D67" i="192"/>
  <c r="H57" i="192"/>
  <c r="Q9" i="205" s="1"/>
  <c r="G57" i="192"/>
  <c r="O9" i="205" s="1"/>
  <c r="E57" i="192"/>
  <c r="K9" i="205" s="1"/>
  <c r="F57" i="192"/>
  <c r="M9" i="205" s="1"/>
  <c r="D57" i="192"/>
  <c r="G24" i="192"/>
  <c r="O9" i="202" s="1"/>
  <c r="E24" i="192"/>
  <c r="K9" i="202" s="1"/>
  <c r="H24" i="192"/>
  <c r="Q9" i="202" s="1"/>
  <c r="F24" i="192"/>
  <c r="M9" i="202" s="1"/>
  <c r="D24" i="192"/>
  <c r="E34" i="192"/>
  <c r="J9" i="203" s="1"/>
  <c r="I42" i="185"/>
  <c r="B42" i="185"/>
  <c r="B50" i="181"/>
  <c r="I50" i="181"/>
  <c r="G12" i="192"/>
  <c r="N9" i="201" s="1"/>
  <c r="R9" i="201" s="1"/>
  <c r="I8" i="204"/>
  <c r="I46" i="188"/>
  <c r="B34" i="185"/>
  <c r="I34" i="185"/>
  <c r="H67" i="184"/>
  <c r="P7" i="206" s="1"/>
  <c r="F67" i="184"/>
  <c r="L7" i="206" s="1"/>
  <c r="E67" i="184"/>
  <c r="J7" i="206" s="1"/>
  <c r="D67" i="184"/>
  <c r="G67" i="184"/>
  <c r="N7" i="206" s="1"/>
  <c r="R7" i="206" s="1"/>
  <c r="H35" i="184"/>
  <c r="Q7" i="203" s="1"/>
  <c r="G35" i="184"/>
  <c r="O7" i="203" s="1"/>
  <c r="S7" i="203" s="1"/>
  <c r="F35" i="184"/>
  <c r="M7" i="203" s="1"/>
  <c r="E35" i="184"/>
  <c r="K7" i="203" s="1"/>
  <c r="D35" i="184"/>
  <c r="I8" i="203"/>
  <c r="I35" i="188"/>
  <c r="B10" i="179"/>
  <c r="E67" i="200"/>
  <c r="J11" i="206" s="1"/>
  <c r="F57" i="184"/>
  <c r="M7" i="205" s="1"/>
  <c r="G12" i="184"/>
  <c r="N7" i="201" s="1"/>
  <c r="R7" i="201" s="1"/>
  <c r="H6" i="205"/>
  <c r="I56" i="180"/>
  <c r="R6" i="204"/>
  <c r="S6" i="206"/>
  <c r="I6" i="202"/>
  <c r="I24" i="180"/>
  <c r="I24" i="200"/>
  <c r="B42" i="193"/>
  <c r="H11" i="203"/>
  <c r="B42" i="189"/>
  <c r="H24" i="184"/>
  <c r="Q7" i="202" s="1"/>
  <c r="G24" i="184"/>
  <c r="O7" i="202" s="1"/>
  <c r="F24" i="184"/>
  <c r="M7" i="202" s="1"/>
  <c r="E24" i="184"/>
  <c r="K7" i="202" s="1"/>
  <c r="D24" i="184"/>
  <c r="B42" i="199"/>
  <c r="H45" i="200"/>
  <c r="P11" i="204" s="1"/>
  <c r="R11" i="204" s="1"/>
  <c r="B18" i="197"/>
  <c r="S11" i="203"/>
  <c r="B42" i="195"/>
  <c r="H56" i="196"/>
  <c r="P10" i="205" s="1"/>
  <c r="G56" i="196"/>
  <c r="N10" i="205" s="1"/>
  <c r="R10" i="205" s="1"/>
  <c r="E56" i="196"/>
  <c r="J10" i="205" s="1"/>
  <c r="D56" i="196"/>
  <c r="F56" i="196"/>
  <c r="L10" i="205" s="1"/>
  <c r="B18" i="194"/>
  <c r="F34" i="200"/>
  <c r="L11" i="203" s="1"/>
  <c r="F56" i="200"/>
  <c r="L11" i="205" s="1"/>
  <c r="S10" i="202"/>
  <c r="B26" i="191"/>
  <c r="H34" i="192"/>
  <c r="P9" i="203" s="1"/>
  <c r="I10" i="206"/>
  <c r="I19" i="206" s="1"/>
  <c r="I68" i="196"/>
  <c r="G34" i="192"/>
  <c r="N9" i="203" s="1"/>
  <c r="B26" i="190"/>
  <c r="H7" i="203"/>
  <c r="I34" i="184"/>
  <c r="H67" i="188"/>
  <c r="P8" i="206" s="1"/>
  <c r="R8" i="206" s="1"/>
  <c r="F10" i="181"/>
  <c r="I10" i="181" s="1"/>
  <c r="B26" i="181"/>
  <c r="D12" i="184"/>
  <c r="B50" i="178"/>
  <c r="F67" i="200"/>
  <c r="L11" i="206" s="1"/>
  <c r="G57" i="184"/>
  <c r="O7" i="205" s="1"/>
  <c r="H57" i="180"/>
  <c r="Q6" i="205" s="1"/>
  <c r="S6" i="204"/>
  <c r="I42" i="193"/>
  <c r="B10" i="185"/>
  <c r="D45" i="188"/>
  <c r="H6" i="202"/>
  <c r="I23" i="180"/>
  <c r="I7" i="201"/>
  <c r="I13" i="184"/>
  <c r="D23" i="200"/>
  <c r="B34" i="194"/>
  <c r="I24" i="196"/>
  <c r="I10" i="202"/>
  <c r="I19" i="202" s="1"/>
  <c r="D46" i="196"/>
  <c r="H45" i="192"/>
  <c r="P9" i="204" s="1"/>
  <c r="G45" i="192"/>
  <c r="N9" i="204" s="1"/>
  <c r="F45" i="192"/>
  <c r="L9" i="204" s="1"/>
  <c r="E45" i="192"/>
  <c r="J9" i="204" s="1"/>
  <c r="D45" i="192"/>
  <c r="H12" i="192"/>
  <c r="P9" i="201" s="1"/>
  <c r="H8" i="203"/>
  <c r="I34" i="188"/>
  <c r="F68" i="188"/>
  <c r="M8" i="206" s="1"/>
  <c r="D68" i="188"/>
  <c r="H68" i="188"/>
  <c r="Q8" i="206" s="1"/>
  <c r="G68" i="188"/>
  <c r="O8" i="206" s="1"/>
  <c r="S8" i="206" s="1"/>
  <c r="E68" i="188"/>
  <c r="K8" i="206" s="1"/>
  <c r="E12" i="184"/>
  <c r="J7" i="201" s="1"/>
  <c r="G67" i="200"/>
  <c r="N11" i="206" s="1"/>
  <c r="R11" i="206" s="1"/>
  <c r="H57" i="184"/>
  <c r="Q7" i="205" s="1"/>
  <c r="H6" i="203"/>
  <c r="I34" i="180"/>
  <c r="R6" i="202"/>
  <c r="D57" i="180"/>
  <c r="H56" i="192"/>
  <c r="P9" i="205" s="1"/>
  <c r="G56" i="192"/>
  <c r="N9" i="205" s="1"/>
  <c r="F56" i="192"/>
  <c r="L9" i="205" s="1"/>
  <c r="E56" i="192"/>
  <c r="J9" i="205" s="1"/>
  <c r="D56" i="192"/>
  <c r="E46" i="196"/>
  <c r="K10" i="204" s="1"/>
  <c r="D12" i="196"/>
  <c r="G57" i="196"/>
  <c r="O10" i="205" s="1"/>
  <c r="F57" i="196"/>
  <c r="M10" i="205" s="1"/>
  <c r="H57" i="196"/>
  <c r="Q10" i="205" s="1"/>
  <c r="E57" i="196"/>
  <c r="K10" i="205" s="1"/>
  <c r="D57" i="196"/>
  <c r="I34" i="189"/>
  <c r="H8" i="201"/>
  <c r="H17" i="201" s="1"/>
  <c r="I12" i="188"/>
  <c r="H46" i="184"/>
  <c r="Q7" i="204" s="1"/>
  <c r="G46" i="184"/>
  <c r="O7" i="204" s="1"/>
  <c r="F46" i="184"/>
  <c r="M7" i="204" s="1"/>
  <c r="E46" i="184"/>
  <c r="K7" i="204" s="1"/>
  <c r="D46" i="184"/>
  <c r="H23" i="184"/>
  <c r="P7" i="202" s="1"/>
  <c r="F23" i="184"/>
  <c r="L7" i="202" s="1"/>
  <c r="E23" i="184"/>
  <c r="J7" i="202" s="1"/>
  <c r="D23" i="184"/>
  <c r="G23" i="184"/>
  <c r="N7" i="202" s="1"/>
  <c r="R7" i="202" s="1"/>
  <c r="F12" i="184"/>
  <c r="L7" i="201" s="1"/>
  <c r="E45" i="188"/>
  <c r="J8" i="204" s="1"/>
  <c r="B42" i="181"/>
  <c r="I42" i="181"/>
  <c r="H6" i="201"/>
  <c r="I6" i="201"/>
  <c r="I13" i="180"/>
  <c r="E57" i="180"/>
  <c r="K6" i="205" s="1"/>
  <c r="I6" i="203"/>
  <c r="I35" i="180"/>
  <c r="S6" i="202"/>
  <c r="I11" i="204"/>
  <c r="I20" i="204" s="1"/>
  <c r="I46" i="200"/>
  <c r="H11" i="205"/>
  <c r="H12" i="200"/>
  <c r="P11" i="201" s="1"/>
  <c r="G12" i="200"/>
  <c r="N11" i="201" s="1"/>
  <c r="R11" i="201" s="1"/>
  <c r="E12" i="200"/>
  <c r="J11" i="201" s="1"/>
  <c r="F12" i="200"/>
  <c r="L11" i="201" s="1"/>
  <c r="D12" i="200"/>
  <c r="I11" i="203"/>
  <c r="I20" i="203" s="1"/>
  <c r="I35" i="200"/>
  <c r="I10" i="201"/>
  <c r="I19" i="201" s="1"/>
  <c r="I13" i="196"/>
  <c r="H67" i="196"/>
  <c r="P10" i="206" s="1"/>
  <c r="G67" i="196"/>
  <c r="N10" i="206" s="1"/>
  <c r="R10" i="206" s="1"/>
  <c r="F67" i="196"/>
  <c r="L10" i="206" s="1"/>
  <c r="E67" i="196"/>
  <c r="J10" i="206" s="1"/>
  <c r="D67" i="196"/>
  <c r="F23" i="200"/>
  <c r="L11" i="202" s="1"/>
  <c r="I34" i="193"/>
  <c r="H34" i="196"/>
  <c r="P10" i="203" s="1"/>
  <c r="G34" i="196"/>
  <c r="N10" i="203" s="1"/>
  <c r="E34" i="196"/>
  <c r="J10" i="203" s="1"/>
  <c r="D34" i="196"/>
  <c r="F34" i="196"/>
  <c r="L10" i="203" s="1"/>
  <c r="D45" i="200"/>
  <c r="H46" i="196"/>
  <c r="Q10" i="204" s="1"/>
  <c r="S10" i="204" s="1"/>
  <c r="G23" i="192"/>
  <c r="N9" i="202" s="1"/>
  <c r="E23" i="192"/>
  <c r="J9" i="202" s="1"/>
  <c r="H23" i="192"/>
  <c r="P9" i="202" s="1"/>
  <c r="F23" i="192"/>
  <c r="L9" i="202" s="1"/>
  <c r="D23" i="192"/>
  <c r="E12" i="196"/>
  <c r="J10" i="201" s="1"/>
  <c r="B18" i="191"/>
  <c r="I42" i="189"/>
  <c r="H7" i="205"/>
  <c r="H16" i="205" s="1"/>
  <c r="I56" i="184"/>
  <c r="G45" i="188"/>
  <c r="N8" i="204" s="1"/>
  <c r="H45" i="184"/>
  <c r="P7" i="204" s="1"/>
  <c r="F45" i="184"/>
  <c r="L7" i="204" s="1"/>
  <c r="E45" i="184"/>
  <c r="J7" i="204" s="1"/>
  <c r="D45" i="184"/>
  <c r="G45" i="184"/>
  <c r="N7" i="204" s="1"/>
  <c r="R6" i="205"/>
  <c r="F57" i="180"/>
  <c r="M6" i="205" s="1"/>
  <c r="I11" i="206"/>
  <c r="I20" i="206" s="1"/>
  <c r="I68" i="200"/>
  <c r="E23" i="200"/>
  <c r="J11" i="202" s="1"/>
  <c r="S11" i="206"/>
  <c r="S11" i="204"/>
  <c r="S11" i="202"/>
  <c r="G23" i="200"/>
  <c r="N11" i="202" s="1"/>
  <c r="R11" i="202" s="1"/>
  <c r="E45" i="200"/>
  <c r="J11" i="204" s="1"/>
  <c r="B50" i="195"/>
  <c r="H45" i="196"/>
  <c r="P10" i="204" s="1"/>
  <c r="G45" i="196"/>
  <c r="N10" i="204" s="1"/>
  <c r="R10" i="204" s="1"/>
  <c r="E45" i="196"/>
  <c r="J10" i="204" s="1"/>
  <c r="D45" i="196"/>
  <c r="F45" i="196"/>
  <c r="L10" i="204" s="1"/>
  <c r="D35" i="196"/>
  <c r="G35" i="192"/>
  <c r="O9" i="203" s="1"/>
  <c r="E35" i="192"/>
  <c r="K9" i="203" s="1"/>
  <c r="H35" i="192"/>
  <c r="Q9" i="203" s="1"/>
  <c r="F35" i="192"/>
  <c r="M9" i="203" s="1"/>
  <c r="D35" i="192"/>
  <c r="F46" i="196"/>
  <c r="M10" i="204" s="1"/>
  <c r="G12" i="196"/>
  <c r="N10" i="201" s="1"/>
  <c r="R10" i="201" s="1"/>
  <c r="I26" i="189"/>
  <c r="B26" i="189"/>
  <c r="H8" i="205"/>
  <c r="H17" i="205" s="1"/>
  <c r="I56" i="188"/>
  <c r="D12" i="192"/>
  <c r="I10" i="185"/>
  <c r="R8" i="201"/>
  <c r="I8" i="202"/>
  <c r="I17" i="202" s="1"/>
  <c r="I24" i="188"/>
  <c r="E13" i="184"/>
  <c r="K7" i="201" s="1"/>
  <c r="B34" i="181"/>
  <c r="H45" i="188"/>
  <c r="P8" i="204" s="1"/>
  <c r="H6" i="204"/>
  <c r="I45" i="180"/>
  <c r="R6" i="203"/>
  <c r="B50" i="199"/>
  <c r="I11" i="205"/>
  <c r="I20" i="205" s="1"/>
  <c r="I57" i="200"/>
  <c r="H7" i="207"/>
  <c r="H6" i="207"/>
  <c r="H23" i="196"/>
  <c r="P10" i="202" s="1"/>
  <c r="G23" i="196"/>
  <c r="N10" i="202" s="1"/>
  <c r="E23" i="196"/>
  <c r="J10" i="202" s="1"/>
  <c r="D23" i="196"/>
  <c r="F23" i="196"/>
  <c r="L10" i="202" s="1"/>
  <c r="E35" i="196"/>
  <c r="K10" i="203" s="1"/>
  <c r="H12" i="196"/>
  <c r="P10" i="201" s="1"/>
  <c r="H68" i="192"/>
  <c r="Q9" i="206" s="1"/>
  <c r="G68" i="192"/>
  <c r="O9" i="206" s="1"/>
  <c r="S9" i="206" s="1"/>
  <c r="E68" i="192"/>
  <c r="K9" i="206" s="1"/>
  <c r="F68" i="192"/>
  <c r="M9" i="206" s="1"/>
  <c r="D68" i="192"/>
  <c r="I10" i="193"/>
  <c r="B50" i="197"/>
  <c r="H46" i="192"/>
  <c r="Q9" i="204" s="1"/>
  <c r="G46" i="192"/>
  <c r="O9" i="204" s="1"/>
  <c r="E46" i="192"/>
  <c r="K9" i="204" s="1"/>
  <c r="F46" i="192"/>
  <c r="M9" i="204" s="1"/>
  <c r="D46" i="192"/>
  <c r="I8" i="205"/>
  <c r="I17" i="205" s="1"/>
  <c r="I57" i="188"/>
  <c r="S8" i="204"/>
  <c r="I8" i="201"/>
  <c r="I17" i="201" s="1"/>
  <c r="I13" i="188"/>
  <c r="H8" i="202"/>
  <c r="H17" i="202" s="1"/>
  <c r="I23" i="188"/>
  <c r="H68" i="184"/>
  <c r="Q7" i="206" s="1"/>
  <c r="G68" i="184"/>
  <c r="O7" i="206" s="1"/>
  <c r="F68" i="184"/>
  <c r="M7" i="206" s="1"/>
  <c r="E68" i="184"/>
  <c r="K7" i="206" s="1"/>
  <c r="D68" i="184"/>
  <c r="S8" i="203"/>
  <c r="G67" i="180"/>
  <c r="N6" i="206" s="1"/>
  <c r="E67" i="180"/>
  <c r="J6" i="206" s="1"/>
  <c r="H67" i="180"/>
  <c r="P6" i="206" s="1"/>
  <c r="F67" i="180"/>
  <c r="L6" i="206" s="1"/>
  <c r="D67" i="180"/>
  <c r="B42" i="177"/>
  <c r="B50" i="186"/>
  <c r="S6" i="201"/>
  <c r="I6" i="206"/>
  <c r="I68" i="180"/>
  <c r="I6" i="204"/>
  <c r="I46" i="180"/>
  <c r="S6" i="203"/>
  <c r="I9" i="172"/>
  <c r="B42" i="157"/>
  <c r="I42" i="157"/>
  <c r="B26" i="157"/>
  <c r="I26" i="157"/>
  <c r="B50" i="165"/>
  <c r="I50" i="165"/>
  <c r="B10" i="149"/>
  <c r="I10" i="149"/>
  <c r="B34" i="147"/>
  <c r="I10" i="174"/>
  <c r="I19" i="174" s="1"/>
  <c r="I10" i="161"/>
  <c r="B34" i="149"/>
  <c r="I34" i="149"/>
  <c r="B42" i="145"/>
  <c r="B34" i="165"/>
  <c r="I34" i="165"/>
  <c r="B42" i="165"/>
  <c r="I42" i="165"/>
  <c r="B50" i="153"/>
  <c r="I50" i="153"/>
  <c r="B34" i="157"/>
  <c r="I34" i="157"/>
  <c r="I8" i="170"/>
  <c r="I17" i="170" s="1"/>
  <c r="I24" i="156"/>
  <c r="S6" i="171"/>
  <c r="H35" i="168"/>
  <c r="Q11" i="171" s="1"/>
  <c r="F35" i="168"/>
  <c r="M11" i="171" s="1"/>
  <c r="E35" i="168"/>
  <c r="K11" i="171" s="1"/>
  <c r="G35" i="168"/>
  <c r="O11" i="171" s="1"/>
  <c r="S11" i="171" s="1"/>
  <c r="D35" i="168"/>
  <c r="H24" i="168"/>
  <c r="Q11" i="170" s="1"/>
  <c r="F24" i="168"/>
  <c r="M11" i="170" s="1"/>
  <c r="E24" i="168"/>
  <c r="K11" i="170" s="1"/>
  <c r="G24" i="168"/>
  <c r="O11" i="170" s="1"/>
  <c r="D24" i="168"/>
  <c r="R11" i="172"/>
  <c r="F12" i="168"/>
  <c r="L11" i="169" s="1"/>
  <c r="D12" i="168"/>
  <c r="G12" i="168"/>
  <c r="N11" i="169" s="1"/>
  <c r="E12" i="168"/>
  <c r="J11" i="169" s="1"/>
  <c r="H12" i="168"/>
  <c r="P11" i="169" s="1"/>
  <c r="F68" i="164"/>
  <c r="M10" i="174" s="1"/>
  <c r="H13" i="164"/>
  <c r="Q10" i="169" s="1"/>
  <c r="S10" i="169" s="1"/>
  <c r="I10" i="172"/>
  <c r="I19" i="172" s="1"/>
  <c r="I46" i="164"/>
  <c r="E23" i="160"/>
  <c r="J9" i="170" s="1"/>
  <c r="B42" i="153"/>
  <c r="I42" i="153"/>
  <c r="D57" i="164"/>
  <c r="B18" i="158"/>
  <c r="H34" i="152"/>
  <c r="P7" i="171" s="1"/>
  <c r="G34" i="152"/>
  <c r="N7" i="171" s="1"/>
  <c r="R7" i="171" s="1"/>
  <c r="E34" i="152"/>
  <c r="J7" i="171" s="1"/>
  <c r="D34" i="152"/>
  <c r="F34" i="152"/>
  <c r="L7" i="171" s="1"/>
  <c r="H57" i="160"/>
  <c r="Q9" i="173" s="1"/>
  <c r="S9" i="173" s="1"/>
  <c r="G45" i="160"/>
  <c r="N9" i="172" s="1"/>
  <c r="R9" i="172" s="1"/>
  <c r="H7" i="173"/>
  <c r="H16" i="173" s="1"/>
  <c r="I56" i="152"/>
  <c r="E24" i="160"/>
  <c r="K9" i="170" s="1"/>
  <c r="E57" i="148"/>
  <c r="K6" i="173" s="1"/>
  <c r="G35" i="160"/>
  <c r="O9" i="171" s="1"/>
  <c r="S6" i="174"/>
  <c r="B34" i="151"/>
  <c r="H67" i="152"/>
  <c r="P7" i="174" s="1"/>
  <c r="R7" i="174" s="1"/>
  <c r="I6" i="173"/>
  <c r="H68" i="168"/>
  <c r="Q11" i="174" s="1"/>
  <c r="F68" i="168"/>
  <c r="M11" i="174" s="1"/>
  <c r="E68" i="168"/>
  <c r="K11" i="174" s="1"/>
  <c r="G68" i="168"/>
  <c r="O11" i="174" s="1"/>
  <c r="D68" i="168"/>
  <c r="I10" i="169"/>
  <c r="I19" i="169" s="1"/>
  <c r="I13" i="164"/>
  <c r="H57" i="156"/>
  <c r="Q8" i="173" s="1"/>
  <c r="E57" i="156"/>
  <c r="K8" i="173" s="1"/>
  <c r="G57" i="156"/>
  <c r="O8" i="173" s="1"/>
  <c r="S8" i="173" s="1"/>
  <c r="F57" i="156"/>
  <c r="M8" i="173" s="1"/>
  <c r="D57" i="156"/>
  <c r="I10" i="170"/>
  <c r="I19" i="170" s="1"/>
  <c r="I24" i="164"/>
  <c r="D57" i="160"/>
  <c r="I7" i="170"/>
  <c r="I24" i="152"/>
  <c r="F57" i="148"/>
  <c r="M6" i="173" s="1"/>
  <c r="G24" i="160"/>
  <c r="O9" i="170" s="1"/>
  <c r="H35" i="160"/>
  <c r="Q9" i="171" s="1"/>
  <c r="G56" i="148"/>
  <c r="N6" i="173" s="1"/>
  <c r="F56" i="148"/>
  <c r="L6" i="173" s="1"/>
  <c r="E56" i="148"/>
  <c r="J6" i="173" s="1"/>
  <c r="D56" i="148"/>
  <c r="H56" i="148"/>
  <c r="P6" i="173" s="1"/>
  <c r="B26" i="147"/>
  <c r="I6" i="171"/>
  <c r="I35" i="148"/>
  <c r="I6" i="174"/>
  <c r="I68" i="148"/>
  <c r="H6" i="170"/>
  <c r="I23" i="148"/>
  <c r="G67" i="160"/>
  <c r="N9" i="174" s="1"/>
  <c r="E67" i="160"/>
  <c r="J9" i="174" s="1"/>
  <c r="D67" i="160"/>
  <c r="H67" i="160"/>
  <c r="P9" i="174" s="1"/>
  <c r="F67" i="160"/>
  <c r="L9" i="174" s="1"/>
  <c r="H57" i="168"/>
  <c r="Q11" i="173" s="1"/>
  <c r="F57" i="168"/>
  <c r="M11" i="173" s="1"/>
  <c r="E57" i="168"/>
  <c r="K11" i="173" s="1"/>
  <c r="G57" i="168"/>
  <c r="O11" i="173" s="1"/>
  <c r="D57" i="168"/>
  <c r="H11" i="172"/>
  <c r="H20" i="172" s="1"/>
  <c r="I45" i="168"/>
  <c r="H68" i="164"/>
  <c r="Q10" i="174" s="1"/>
  <c r="I10" i="165"/>
  <c r="D45" i="164"/>
  <c r="F12" i="160"/>
  <c r="L9" i="169" s="1"/>
  <c r="E12" i="160"/>
  <c r="J9" i="169" s="1"/>
  <c r="D34" i="164"/>
  <c r="H46" i="156"/>
  <c r="Q8" i="172" s="1"/>
  <c r="E46" i="156"/>
  <c r="K8" i="172" s="1"/>
  <c r="G46" i="156"/>
  <c r="O8" i="172" s="1"/>
  <c r="D46" i="156"/>
  <c r="F46" i="156"/>
  <c r="M8" i="172" s="1"/>
  <c r="H68" i="160"/>
  <c r="Q9" i="174" s="1"/>
  <c r="S9" i="174" s="1"/>
  <c r="D68" i="160"/>
  <c r="G13" i="160"/>
  <c r="O9" i="169" s="1"/>
  <c r="H7" i="172"/>
  <c r="H16" i="172" s="1"/>
  <c r="I45" i="152"/>
  <c r="F57" i="160"/>
  <c r="M9" i="173" s="1"/>
  <c r="H8" i="173"/>
  <c r="H17" i="173" s="1"/>
  <c r="I56" i="156"/>
  <c r="H24" i="160"/>
  <c r="Q9" i="170" s="1"/>
  <c r="D13" i="148"/>
  <c r="H13" i="148"/>
  <c r="Q6" i="169" s="1"/>
  <c r="G13" i="148"/>
  <c r="O6" i="169" s="1"/>
  <c r="E13" i="148"/>
  <c r="K6" i="169" s="1"/>
  <c r="F13" i="148"/>
  <c r="M6" i="169" s="1"/>
  <c r="D35" i="160"/>
  <c r="S6" i="172"/>
  <c r="I7" i="169"/>
  <c r="I16" i="169" s="1"/>
  <c r="I13" i="152"/>
  <c r="R6" i="169"/>
  <c r="H6" i="172"/>
  <c r="I45" i="148"/>
  <c r="F23" i="164"/>
  <c r="L10" i="170" s="1"/>
  <c r="H23" i="164"/>
  <c r="P10" i="170" s="1"/>
  <c r="G23" i="164"/>
  <c r="N10" i="170" s="1"/>
  <c r="E23" i="164"/>
  <c r="J10" i="170" s="1"/>
  <c r="D23" i="164"/>
  <c r="S10" i="174"/>
  <c r="H46" i="168"/>
  <c r="Q11" i="172" s="1"/>
  <c r="F46" i="168"/>
  <c r="M11" i="172" s="1"/>
  <c r="E46" i="168"/>
  <c r="K11" i="172" s="1"/>
  <c r="G46" i="168"/>
  <c r="O11" i="172" s="1"/>
  <c r="D46" i="168"/>
  <c r="F34" i="168"/>
  <c r="L11" i="171" s="1"/>
  <c r="D34" i="168"/>
  <c r="H34" i="168"/>
  <c r="P11" i="171" s="1"/>
  <c r="G34" i="168"/>
  <c r="N11" i="171" s="1"/>
  <c r="R11" i="171" s="1"/>
  <c r="E34" i="168"/>
  <c r="J11" i="171" s="1"/>
  <c r="B18" i="167"/>
  <c r="B18" i="166"/>
  <c r="I18" i="157"/>
  <c r="B18" i="157"/>
  <c r="B18" i="162"/>
  <c r="E45" i="164"/>
  <c r="J10" i="172" s="1"/>
  <c r="B10" i="162"/>
  <c r="E34" i="164"/>
  <c r="J10" i="171" s="1"/>
  <c r="B42" i="155"/>
  <c r="B10" i="155"/>
  <c r="S10" i="171"/>
  <c r="H56" i="160"/>
  <c r="P9" i="173" s="1"/>
  <c r="F68" i="160"/>
  <c r="M9" i="174" s="1"/>
  <c r="H13" i="160"/>
  <c r="Q9" i="169" s="1"/>
  <c r="B26" i="154"/>
  <c r="I26" i="161"/>
  <c r="E46" i="160"/>
  <c r="K9" i="172" s="1"/>
  <c r="D24" i="160"/>
  <c r="H6" i="171"/>
  <c r="I34" i="148"/>
  <c r="B18" i="145"/>
  <c r="I10" i="171"/>
  <c r="I19" i="171" s="1"/>
  <c r="I35" i="164"/>
  <c r="I10" i="157"/>
  <c r="B10" i="157"/>
  <c r="H11" i="173"/>
  <c r="H20" i="173" s="1"/>
  <c r="I56" i="168"/>
  <c r="H7" i="175"/>
  <c r="H6" i="175"/>
  <c r="B10" i="163"/>
  <c r="I50" i="161"/>
  <c r="R11" i="174"/>
  <c r="F56" i="164"/>
  <c r="L10" i="173" s="1"/>
  <c r="H56" i="164"/>
  <c r="P10" i="173" s="1"/>
  <c r="G56" i="164"/>
  <c r="N10" i="173" s="1"/>
  <c r="R10" i="173" s="1"/>
  <c r="E56" i="164"/>
  <c r="J10" i="173" s="1"/>
  <c r="D56" i="164"/>
  <c r="F45" i="164"/>
  <c r="L10" i="172" s="1"/>
  <c r="H34" i="164"/>
  <c r="P10" i="171" s="1"/>
  <c r="R10" i="171" s="1"/>
  <c r="F56" i="160"/>
  <c r="L9" i="173" s="1"/>
  <c r="E57" i="164"/>
  <c r="K10" i="173" s="1"/>
  <c r="F67" i="156"/>
  <c r="L8" i="174" s="1"/>
  <c r="H67" i="156"/>
  <c r="P8" i="174" s="1"/>
  <c r="G67" i="156"/>
  <c r="N8" i="174" s="1"/>
  <c r="E67" i="156"/>
  <c r="J8" i="174" s="1"/>
  <c r="D67" i="156"/>
  <c r="D18" i="153"/>
  <c r="D13" i="160"/>
  <c r="R7" i="172"/>
  <c r="E45" i="160"/>
  <c r="J9" i="172" s="1"/>
  <c r="B18" i="147"/>
  <c r="G46" i="160"/>
  <c r="O9" i="172" s="1"/>
  <c r="B50" i="146"/>
  <c r="F67" i="152"/>
  <c r="L7" i="174" s="1"/>
  <c r="I42" i="149"/>
  <c r="B42" i="149"/>
  <c r="H10" i="169"/>
  <c r="H19" i="169" s="1"/>
  <c r="I12" i="164"/>
  <c r="R6" i="170"/>
  <c r="H8" i="169"/>
  <c r="H17" i="169" s="1"/>
  <c r="I12" i="156"/>
  <c r="I50" i="149"/>
  <c r="B50" i="149"/>
  <c r="H13" i="168"/>
  <c r="Q11" i="169" s="1"/>
  <c r="F13" i="168"/>
  <c r="M11" i="169" s="1"/>
  <c r="E13" i="168"/>
  <c r="K11" i="169" s="1"/>
  <c r="G13" i="168"/>
  <c r="O11" i="169" s="1"/>
  <c r="D13" i="168"/>
  <c r="B34" i="166"/>
  <c r="I34" i="161"/>
  <c r="B34" i="161"/>
  <c r="H35" i="156"/>
  <c r="Q8" i="171" s="1"/>
  <c r="E35" i="156"/>
  <c r="K8" i="171" s="1"/>
  <c r="G35" i="156"/>
  <c r="O8" i="171" s="1"/>
  <c r="D35" i="156"/>
  <c r="F35" i="156"/>
  <c r="M8" i="171" s="1"/>
  <c r="F34" i="164"/>
  <c r="L10" i="171" s="1"/>
  <c r="H23" i="156"/>
  <c r="P8" i="170" s="1"/>
  <c r="R8" i="170" s="1"/>
  <c r="D23" i="156"/>
  <c r="G34" i="160"/>
  <c r="N9" i="171" s="1"/>
  <c r="R9" i="171" s="1"/>
  <c r="D34" i="160"/>
  <c r="H34" i="160"/>
  <c r="P9" i="171" s="1"/>
  <c r="E34" i="160"/>
  <c r="J9" i="171" s="1"/>
  <c r="F34" i="160"/>
  <c r="L9" i="171" s="1"/>
  <c r="D56" i="160"/>
  <c r="H23" i="160"/>
  <c r="P9" i="170" s="1"/>
  <c r="R9" i="170" s="1"/>
  <c r="B34" i="154"/>
  <c r="B26" i="153"/>
  <c r="H12" i="160"/>
  <c r="P9" i="169" s="1"/>
  <c r="F45" i="160"/>
  <c r="L9" i="172" s="1"/>
  <c r="H8" i="172"/>
  <c r="H17" i="172" s="1"/>
  <c r="I45" i="156"/>
  <c r="G57" i="152"/>
  <c r="O7" i="173" s="1"/>
  <c r="F57" i="152"/>
  <c r="M7" i="173" s="1"/>
  <c r="H57" i="152"/>
  <c r="Q7" i="173" s="1"/>
  <c r="E57" i="152"/>
  <c r="K7" i="173" s="1"/>
  <c r="D57" i="152"/>
  <c r="H46" i="160"/>
  <c r="Q9" i="172" s="1"/>
  <c r="H23" i="152"/>
  <c r="P7" i="170" s="1"/>
  <c r="G23" i="152"/>
  <c r="N7" i="170" s="1"/>
  <c r="E23" i="152"/>
  <c r="J7" i="170" s="1"/>
  <c r="D23" i="152"/>
  <c r="F23" i="152"/>
  <c r="L7" i="170" s="1"/>
  <c r="G57" i="148"/>
  <c r="O6" i="173" s="1"/>
  <c r="D67" i="152"/>
  <c r="H6" i="174"/>
  <c r="I67" i="148"/>
  <c r="I7" i="174"/>
  <c r="I68" i="152"/>
  <c r="F67" i="164"/>
  <c r="L10" i="174" s="1"/>
  <c r="H67" i="164"/>
  <c r="P10" i="174" s="1"/>
  <c r="G67" i="164"/>
  <c r="N10" i="174" s="1"/>
  <c r="E67" i="164"/>
  <c r="J10" i="174" s="1"/>
  <c r="D67" i="164"/>
  <c r="R9" i="173"/>
  <c r="R9" i="169"/>
  <c r="D45" i="160"/>
  <c r="R6" i="174"/>
  <c r="B42" i="163"/>
  <c r="I23" i="168"/>
  <c r="H11" i="170"/>
  <c r="H20" i="170" s="1"/>
  <c r="B42" i="161"/>
  <c r="B42" i="166"/>
  <c r="H11" i="174"/>
  <c r="H20" i="174" s="1"/>
  <c r="I67" i="168"/>
  <c r="B42" i="162"/>
  <c r="H68" i="156"/>
  <c r="Q8" i="174" s="1"/>
  <c r="E68" i="156"/>
  <c r="K8" i="174" s="1"/>
  <c r="F68" i="156"/>
  <c r="M8" i="174" s="1"/>
  <c r="D68" i="156"/>
  <c r="G68" i="156"/>
  <c r="O8" i="174" s="1"/>
  <c r="I26" i="165"/>
  <c r="S10" i="172"/>
  <c r="B10" i="161"/>
  <c r="I50" i="157"/>
  <c r="H13" i="156"/>
  <c r="Q8" i="169" s="1"/>
  <c r="E13" i="156"/>
  <c r="K8" i="169" s="1"/>
  <c r="G13" i="156"/>
  <c r="O8" i="169" s="1"/>
  <c r="S8" i="169" s="1"/>
  <c r="D13" i="156"/>
  <c r="F13" i="156"/>
  <c r="M8" i="169" s="1"/>
  <c r="D23" i="160"/>
  <c r="F34" i="156"/>
  <c r="L8" i="171" s="1"/>
  <c r="H34" i="156"/>
  <c r="P8" i="171" s="1"/>
  <c r="G34" i="156"/>
  <c r="N8" i="171" s="1"/>
  <c r="E34" i="156"/>
  <c r="J8" i="171" s="1"/>
  <c r="D34" i="156"/>
  <c r="E23" i="156"/>
  <c r="J8" i="170" s="1"/>
  <c r="D12" i="160"/>
  <c r="I7" i="172"/>
  <c r="I46" i="152"/>
  <c r="I6" i="170"/>
  <c r="I24" i="148"/>
  <c r="I6" i="172"/>
  <c r="I46" i="148"/>
  <c r="H12" i="152"/>
  <c r="P7" i="169" s="1"/>
  <c r="G12" i="152"/>
  <c r="N7" i="169" s="1"/>
  <c r="R7" i="169" s="1"/>
  <c r="E12" i="152"/>
  <c r="J7" i="169" s="1"/>
  <c r="D12" i="152"/>
  <c r="F12" i="152"/>
  <c r="L7" i="169" s="1"/>
  <c r="R6" i="171"/>
  <c r="B10" i="153"/>
  <c r="B42" i="151"/>
  <c r="R6" i="172"/>
  <c r="I56" i="200" l="1"/>
  <c r="H20" i="205"/>
  <c r="H28" i="205" s="1"/>
  <c r="H20" i="203"/>
  <c r="H28" i="203" s="1"/>
  <c r="I13" i="200"/>
  <c r="R10" i="203"/>
  <c r="R10" i="202"/>
  <c r="S9" i="204"/>
  <c r="Q12" i="206"/>
  <c r="X57" i="143" s="1"/>
  <c r="S7" i="205"/>
  <c r="S7" i="204"/>
  <c r="I12" i="180"/>
  <c r="H6" i="169"/>
  <c r="H15" i="169" s="1"/>
  <c r="Q12" i="174"/>
  <c r="S7" i="173"/>
  <c r="K35" i="202"/>
  <c r="I24" i="143" s="1"/>
  <c r="I25" i="202"/>
  <c r="H10" i="206"/>
  <c r="H19" i="206" s="1"/>
  <c r="I67" i="196"/>
  <c r="I10" i="205"/>
  <c r="I19" i="205" s="1"/>
  <c r="I57" i="196"/>
  <c r="I23" i="200"/>
  <c r="H11" i="202"/>
  <c r="H20" i="202" s="1"/>
  <c r="H7" i="206"/>
  <c r="H16" i="206" s="1"/>
  <c r="I67" i="184"/>
  <c r="H9" i="206"/>
  <c r="H18" i="206" s="1"/>
  <c r="I67" i="192"/>
  <c r="S7" i="206"/>
  <c r="K35" i="205"/>
  <c r="I54" i="143" s="1"/>
  <c r="I25" i="205"/>
  <c r="I9" i="206"/>
  <c r="I18" i="206" s="1"/>
  <c r="I68" i="192"/>
  <c r="H10" i="202"/>
  <c r="H19" i="202" s="1"/>
  <c r="I23" i="196"/>
  <c r="H10" i="204"/>
  <c r="H19" i="204" s="1"/>
  <c r="I45" i="196"/>
  <c r="I12" i="200"/>
  <c r="H11" i="201"/>
  <c r="H20" i="201" s="1"/>
  <c r="I15" i="201"/>
  <c r="S7" i="202"/>
  <c r="I28" i="202"/>
  <c r="Q35" i="202"/>
  <c r="O24" i="143" s="1"/>
  <c r="I67" i="200"/>
  <c r="I28" i="205"/>
  <c r="Q35" i="205"/>
  <c r="O54" i="143" s="1"/>
  <c r="I9" i="204"/>
  <c r="I18" i="204" s="1"/>
  <c r="I46" i="192"/>
  <c r="I9" i="203"/>
  <c r="I18" i="203" s="1"/>
  <c r="I35" i="192"/>
  <c r="H9" i="202"/>
  <c r="H18" i="202" s="1"/>
  <c r="I23" i="192"/>
  <c r="H10" i="203"/>
  <c r="H19" i="203" s="1"/>
  <c r="I34" i="196"/>
  <c r="Q35" i="204"/>
  <c r="O44" i="143" s="1"/>
  <c r="I28" i="204"/>
  <c r="R9" i="205"/>
  <c r="I8" i="206"/>
  <c r="I68" i="188"/>
  <c r="R9" i="204"/>
  <c r="I7" i="203"/>
  <c r="I35" i="184"/>
  <c r="S9" i="202"/>
  <c r="H28" i="206"/>
  <c r="Q34" i="206"/>
  <c r="O63" i="143" s="1"/>
  <c r="I67" i="188"/>
  <c r="H11" i="204"/>
  <c r="H20" i="204" s="1"/>
  <c r="I45" i="200"/>
  <c r="I9" i="205"/>
  <c r="I18" i="205" s="1"/>
  <c r="I57" i="192"/>
  <c r="I9" i="201"/>
  <c r="I18" i="201" s="1"/>
  <c r="I13" i="192"/>
  <c r="H25" i="206"/>
  <c r="K34" i="206"/>
  <c r="I63" i="143" s="1"/>
  <c r="I28" i="203"/>
  <c r="Q35" i="203"/>
  <c r="O34" i="143" s="1"/>
  <c r="I7" i="204"/>
  <c r="I46" i="184"/>
  <c r="H9" i="201"/>
  <c r="H18" i="201" s="1"/>
  <c r="I12" i="192"/>
  <c r="R6" i="206"/>
  <c r="K34" i="202"/>
  <c r="I23" i="143" s="1"/>
  <c r="H25" i="202"/>
  <c r="R8" i="204"/>
  <c r="H7" i="202"/>
  <c r="I23" i="184"/>
  <c r="S10" i="205"/>
  <c r="I10" i="204"/>
  <c r="I19" i="204" s="1"/>
  <c r="I46" i="196"/>
  <c r="I16" i="201"/>
  <c r="R9" i="203"/>
  <c r="I34" i="192"/>
  <c r="K34" i="205"/>
  <c r="I53" i="143" s="1"/>
  <c r="H25" i="205"/>
  <c r="Q35" i="206"/>
  <c r="O64" i="143" s="1"/>
  <c r="I28" i="206"/>
  <c r="H10" i="201"/>
  <c r="H19" i="201" s="1"/>
  <c r="I12" i="196"/>
  <c r="O35" i="202"/>
  <c r="M24" i="143" s="1"/>
  <c r="I27" i="202"/>
  <c r="H7" i="201"/>
  <c r="H16" i="201" s="1"/>
  <c r="I12" i="184"/>
  <c r="I34" i="200"/>
  <c r="H18" i="203"/>
  <c r="I7" i="206"/>
  <c r="I68" i="184"/>
  <c r="K35" i="201"/>
  <c r="I14" i="143" s="1"/>
  <c r="I25" i="201"/>
  <c r="S9" i="203"/>
  <c r="I34" i="205"/>
  <c r="G53" i="143" s="1"/>
  <c r="H24" i="205"/>
  <c r="R9" i="202"/>
  <c r="O35" i="201"/>
  <c r="M14" i="143" s="1"/>
  <c r="I27" i="201"/>
  <c r="H25" i="201"/>
  <c r="K34" i="201"/>
  <c r="I13" i="143" s="1"/>
  <c r="I6" i="205"/>
  <c r="I57" i="180"/>
  <c r="O35" i="206"/>
  <c r="M64" i="143" s="1"/>
  <c r="I27" i="206"/>
  <c r="H10" i="205"/>
  <c r="H19" i="205" s="1"/>
  <c r="I56" i="196"/>
  <c r="I7" i="202"/>
  <c r="I24" i="184"/>
  <c r="I9" i="202"/>
  <c r="I18" i="202" s="1"/>
  <c r="I24" i="192"/>
  <c r="S9" i="205"/>
  <c r="S6" i="205"/>
  <c r="I57" i="184"/>
  <c r="H6" i="206"/>
  <c r="I67" i="180"/>
  <c r="H7" i="204"/>
  <c r="H16" i="204" s="1"/>
  <c r="I45" i="184"/>
  <c r="I10" i="203"/>
  <c r="I19" i="203" s="1"/>
  <c r="I35" i="196"/>
  <c r="R7" i="204"/>
  <c r="H9" i="205"/>
  <c r="H18" i="205" s="1"/>
  <c r="I56" i="192"/>
  <c r="H9" i="204"/>
  <c r="H18" i="204" s="1"/>
  <c r="I45" i="192"/>
  <c r="H8" i="204"/>
  <c r="H17" i="204" s="1"/>
  <c r="I45" i="188"/>
  <c r="I24" i="205"/>
  <c r="I35" i="205"/>
  <c r="G54" i="143" s="1"/>
  <c r="H8" i="171"/>
  <c r="I34" i="156"/>
  <c r="I10" i="173"/>
  <c r="I19" i="173" s="1"/>
  <c r="I57" i="164"/>
  <c r="H28" i="170"/>
  <c r="Q34" i="170"/>
  <c r="O20" i="143" s="1"/>
  <c r="H7" i="170"/>
  <c r="I23" i="152"/>
  <c r="H8" i="170"/>
  <c r="H17" i="170" s="1"/>
  <c r="I23" i="156"/>
  <c r="B18" i="153"/>
  <c r="I18" i="153"/>
  <c r="H10" i="172"/>
  <c r="H19" i="172" s="1"/>
  <c r="I45" i="164"/>
  <c r="H6" i="173"/>
  <c r="I56" i="148"/>
  <c r="I57" i="148"/>
  <c r="K35" i="170"/>
  <c r="I21" i="143" s="1"/>
  <c r="I25" i="170"/>
  <c r="I68" i="164"/>
  <c r="Q34" i="173"/>
  <c r="O50" i="143" s="1"/>
  <c r="H28" i="173"/>
  <c r="R8" i="171"/>
  <c r="H10" i="174"/>
  <c r="H19" i="174" s="1"/>
  <c r="I67" i="164"/>
  <c r="H8" i="174"/>
  <c r="H17" i="174" s="1"/>
  <c r="I67" i="156"/>
  <c r="I11" i="172"/>
  <c r="I20" i="172" s="1"/>
  <c r="I46" i="168"/>
  <c r="H10" i="170"/>
  <c r="H19" i="170" s="1"/>
  <c r="I23" i="164"/>
  <c r="I9" i="171"/>
  <c r="I18" i="171" s="1"/>
  <c r="I35" i="160"/>
  <c r="K34" i="173"/>
  <c r="I50" i="143" s="1"/>
  <c r="H25" i="173"/>
  <c r="I8" i="172"/>
  <c r="I46" i="156"/>
  <c r="I9" i="173"/>
  <c r="I18" i="173" s="1"/>
  <c r="I57" i="160"/>
  <c r="I15" i="173"/>
  <c r="R11" i="169"/>
  <c r="O35" i="174"/>
  <c r="M61" i="143" s="1"/>
  <c r="I27" i="174"/>
  <c r="R7" i="170"/>
  <c r="H9" i="173"/>
  <c r="H18" i="173" s="1"/>
  <c r="I56" i="160"/>
  <c r="S9" i="172"/>
  <c r="H10" i="173"/>
  <c r="H19" i="173" s="1"/>
  <c r="I56" i="164"/>
  <c r="I9" i="170"/>
  <c r="I18" i="170" s="1"/>
  <c r="I24" i="160"/>
  <c r="S11" i="172"/>
  <c r="S8" i="172"/>
  <c r="O35" i="169"/>
  <c r="M11" i="143" s="1"/>
  <c r="I27" i="169"/>
  <c r="S9" i="171"/>
  <c r="H7" i="171"/>
  <c r="I34" i="152"/>
  <c r="H11" i="169"/>
  <c r="H20" i="169" s="1"/>
  <c r="I12" i="168"/>
  <c r="I11" i="171"/>
  <c r="I20" i="171" s="1"/>
  <c r="I35" i="168"/>
  <c r="I13" i="160"/>
  <c r="I9" i="169"/>
  <c r="I18" i="169" s="1"/>
  <c r="H7" i="169"/>
  <c r="H16" i="169" s="1"/>
  <c r="I12" i="152"/>
  <c r="R10" i="174"/>
  <c r="I13" i="168"/>
  <c r="I11" i="169"/>
  <c r="O34" i="169"/>
  <c r="M10" i="143" s="1"/>
  <c r="H27" i="169"/>
  <c r="R8" i="174"/>
  <c r="I27" i="171"/>
  <c r="O35" i="171"/>
  <c r="M31" i="143" s="1"/>
  <c r="R10" i="170"/>
  <c r="R6" i="173"/>
  <c r="I27" i="170"/>
  <c r="O35" i="170"/>
  <c r="M21" i="143" s="1"/>
  <c r="I11" i="174"/>
  <c r="I20" i="174" s="1"/>
  <c r="I68" i="168"/>
  <c r="H7" i="174"/>
  <c r="H16" i="174" s="1"/>
  <c r="I67" i="152"/>
  <c r="K34" i="172"/>
  <c r="I40" i="143" s="1"/>
  <c r="H25" i="172"/>
  <c r="I8" i="171"/>
  <c r="I35" i="156"/>
  <c r="S11" i="169"/>
  <c r="H25" i="169"/>
  <c r="K34" i="169"/>
  <c r="I10" i="143" s="1"/>
  <c r="I24" i="169"/>
  <c r="I35" i="169"/>
  <c r="G11" i="143" s="1"/>
  <c r="S6" i="169"/>
  <c r="I34" i="172"/>
  <c r="G40" i="143" s="1"/>
  <c r="H24" i="172"/>
  <c r="Q34" i="172"/>
  <c r="O40" i="143" s="1"/>
  <c r="H28" i="172"/>
  <c r="H9" i="174"/>
  <c r="H18" i="174" s="1"/>
  <c r="I67" i="160"/>
  <c r="I8" i="173"/>
  <c r="I17" i="173" s="1"/>
  <c r="I57" i="156"/>
  <c r="S11" i="174"/>
  <c r="O35" i="172"/>
  <c r="M41" i="143" s="1"/>
  <c r="I27" i="172"/>
  <c r="I8" i="174"/>
  <c r="I68" i="156"/>
  <c r="H28" i="174"/>
  <c r="Q34" i="174"/>
  <c r="O60" i="143" s="1"/>
  <c r="S6" i="173"/>
  <c r="S8" i="171"/>
  <c r="S9" i="169"/>
  <c r="H10" i="171"/>
  <c r="H19" i="171" s="1"/>
  <c r="I34" i="164"/>
  <c r="I11" i="173"/>
  <c r="I20" i="173" s="1"/>
  <c r="I57" i="168"/>
  <c r="S9" i="170"/>
  <c r="I11" i="170"/>
  <c r="I20" i="170" s="1"/>
  <c r="I24" i="168"/>
  <c r="I46" i="160"/>
  <c r="H11" i="171"/>
  <c r="H20" i="171" s="1"/>
  <c r="I34" i="168"/>
  <c r="H9" i="170"/>
  <c r="H18" i="170" s="1"/>
  <c r="I23" i="160"/>
  <c r="H9" i="169"/>
  <c r="H18" i="169" s="1"/>
  <c r="I12" i="160"/>
  <c r="I8" i="169"/>
  <c r="I17" i="169" s="1"/>
  <c r="I13" i="156"/>
  <c r="S8" i="174"/>
  <c r="H9" i="172"/>
  <c r="H18" i="172" s="1"/>
  <c r="I45" i="160"/>
  <c r="I7" i="173"/>
  <c r="I16" i="173" s="1"/>
  <c r="I57" i="152"/>
  <c r="H9" i="171"/>
  <c r="H18" i="171" s="1"/>
  <c r="I34" i="160"/>
  <c r="I6" i="169"/>
  <c r="I13" i="148"/>
  <c r="I9" i="174"/>
  <c r="I18" i="174" s="1"/>
  <c r="I68" i="160"/>
  <c r="S11" i="173"/>
  <c r="R9" i="174"/>
  <c r="I34" i="173"/>
  <c r="G50" i="143" s="1"/>
  <c r="H24" i="173"/>
  <c r="S11" i="170"/>
  <c r="I18" i="172"/>
  <c r="Q34" i="205" l="1"/>
  <c r="O53" i="143" s="1"/>
  <c r="Q34" i="203"/>
  <c r="O33" i="143" s="1"/>
  <c r="H22" i="202"/>
  <c r="B8" i="202" s="1"/>
  <c r="H22" i="173"/>
  <c r="H23" i="169"/>
  <c r="G34" i="169"/>
  <c r="E10" i="143" s="1"/>
  <c r="I22" i="170"/>
  <c r="I12" i="170" s="1"/>
  <c r="M34" i="205"/>
  <c r="K53" i="143" s="1"/>
  <c r="H26" i="205"/>
  <c r="H26" i="203"/>
  <c r="M34" i="203"/>
  <c r="K33" i="143" s="1"/>
  <c r="H22" i="203"/>
  <c r="H27" i="207"/>
  <c r="H26" i="207"/>
  <c r="O34" i="203"/>
  <c r="M33" i="143" s="1"/>
  <c r="H27" i="203"/>
  <c r="G35" i="201"/>
  <c r="E14" i="143" s="1"/>
  <c r="I23" i="201"/>
  <c r="I22" i="201"/>
  <c r="M35" i="206"/>
  <c r="K64" i="143" s="1"/>
  <c r="I26" i="206"/>
  <c r="I29" i="206" s="1"/>
  <c r="I22" i="206"/>
  <c r="I34" i="206"/>
  <c r="G63" i="143" s="1"/>
  <c r="H24" i="206"/>
  <c r="H22" i="206"/>
  <c r="H27" i="205"/>
  <c r="O34" i="205"/>
  <c r="M53" i="143" s="1"/>
  <c r="O34" i="201"/>
  <c r="M13" i="143" s="1"/>
  <c r="H27" i="201"/>
  <c r="H28" i="204"/>
  <c r="Q34" i="204"/>
  <c r="O43" i="143" s="1"/>
  <c r="Q34" i="201"/>
  <c r="O13" i="143" s="1"/>
  <c r="H28" i="201"/>
  <c r="Q34" i="202"/>
  <c r="O23" i="143" s="1"/>
  <c r="H28" i="202"/>
  <c r="O35" i="203"/>
  <c r="M34" i="143" s="1"/>
  <c r="I27" i="203"/>
  <c r="K34" i="204"/>
  <c r="I43" i="143" s="1"/>
  <c r="H25" i="204"/>
  <c r="H26" i="201"/>
  <c r="M34" i="201"/>
  <c r="K13" i="143" s="1"/>
  <c r="H26" i="202"/>
  <c r="M34" i="202"/>
  <c r="K23" i="143" s="1"/>
  <c r="H26" i="204"/>
  <c r="M34" i="204"/>
  <c r="K43" i="143" s="1"/>
  <c r="M35" i="202"/>
  <c r="K24" i="143" s="1"/>
  <c r="I26" i="202"/>
  <c r="I29" i="202" s="1"/>
  <c r="I26" i="201"/>
  <c r="M35" i="201"/>
  <c r="K14" i="143" s="1"/>
  <c r="H60" i="207"/>
  <c r="H61" i="207"/>
  <c r="I34" i="204"/>
  <c r="G43" i="143" s="1"/>
  <c r="H24" i="204"/>
  <c r="H22" i="204"/>
  <c r="I34" i="201"/>
  <c r="G13" i="143" s="1"/>
  <c r="H24" i="201"/>
  <c r="H22" i="201"/>
  <c r="I35" i="201"/>
  <c r="G14" i="143" s="1"/>
  <c r="I24" i="201"/>
  <c r="I26" i="203"/>
  <c r="M35" i="203"/>
  <c r="K34" i="143" s="1"/>
  <c r="I22" i="203"/>
  <c r="H27" i="204"/>
  <c r="O34" i="204"/>
  <c r="M43" i="143" s="1"/>
  <c r="O35" i="205"/>
  <c r="M54" i="143" s="1"/>
  <c r="I27" i="205"/>
  <c r="M35" i="205"/>
  <c r="K54" i="143" s="1"/>
  <c r="I26" i="205"/>
  <c r="I27" i="204"/>
  <c r="O35" i="204"/>
  <c r="M44" i="143" s="1"/>
  <c r="O34" i="206"/>
  <c r="M63" i="143" s="1"/>
  <c r="H27" i="206"/>
  <c r="H27" i="202"/>
  <c r="O34" i="202"/>
  <c r="M23" i="143" s="1"/>
  <c r="M34" i="206"/>
  <c r="K63" i="143" s="1"/>
  <c r="H26" i="206"/>
  <c r="I15" i="205"/>
  <c r="H22" i="205"/>
  <c r="M35" i="204"/>
  <c r="K44" i="143" s="1"/>
  <c r="I26" i="204"/>
  <c r="I29" i="204" s="1"/>
  <c r="I22" i="204"/>
  <c r="I22" i="202"/>
  <c r="J22" i="202" s="1"/>
  <c r="H27" i="173"/>
  <c r="O34" i="173"/>
  <c r="M50" i="143" s="1"/>
  <c r="Q35" i="172"/>
  <c r="O41" i="143" s="1"/>
  <c r="I28" i="172"/>
  <c r="K35" i="169"/>
  <c r="I11" i="143" s="1"/>
  <c r="I25" i="169"/>
  <c r="I28" i="173"/>
  <c r="Q35" i="173"/>
  <c r="O51" i="143" s="1"/>
  <c r="H60" i="175"/>
  <c r="H61" i="175"/>
  <c r="K35" i="173"/>
  <c r="I51" i="143" s="1"/>
  <c r="I25" i="173"/>
  <c r="Q35" i="174"/>
  <c r="O61" i="143" s="1"/>
  <c r="I28" i="174"/>
  <c r="I28" i="171"/>
  <c r="Q35" i="171"/>
  <c r="O31" i="143" s="1"/>
  <c r="H28" i="169"/>
  <c r="Q34" i="169"/>
  <c r="I34" i="169"/>
  <c r="G10" i="143" s="1"/>
  <c r="H24" i="169"/>
  <c r="H22" i="169"/>
  <c r="I22" i="173"/>
  <c r="G35" i="173"/>
  <c r="E51" i="143" s="1"/>
  <c r="I23" i="173"/>
  <c r="I28" i="170"/>
  <c r="Q35" i="170"/>
  <c r="O21" i="143" s="1"/>
  <c r="H27" i="171"/>
  <c r="O34" i="171"/>
  <c r="M30" i="143" s="1"/>
  <c r="M34" i="174"/>
  <c r="K60" i="143" s="1"/>
  <c r="H26" i="174"/>
  <c r="M34" i="173"/>
  <c r="K50" i="143" s="1"/>
  <c r="H26" i="173"/>
  <c r="H25" i="174"/>
  <c r="K34" i="174"/>
  <c r="I60" i="143" s="1"/>
  <c r="H25" i="170"/>
  <c r="K34" i="170"/>
  <c r="I20" i="143" s="1"/>
  <c r="H22" i="170"/>
  <c r="M35" i="172"/>
  <c r="K41" i="143" s="1"/>
  <c r="I26" i="172"/>
  <c r="I29" i="172" s="1"/>
  <c r="I22" i="172"/>
  <c r="I24" i="173"/>
  <c r="I35" i="173"/>
  <c r="G51" i="143" s="1"/>
  <c r="M34" i="169"/>
  <c r="K10" i="143" s="1"/>
  <c r="H26" i="169"/>
  <c r="M35" i="169"/>
  <c r="K11" i="143" s="1"/>
  <c r="I26" i="169"/>
  <c r="I26" i="171"/>
  <c r="M35" i="171"/>
  <c r="K31" i="143" s="1"/>
  <c r="I22" i="171"/>
  <c r="H27" i="172"/>
  <c r="H29" i="172" s="1"/>
  <c r="O34" i="172"/>
  <c r="M40" i="143" s="1"/>
  <c r="Q34" i="171"/>
  <c r="O30" i="143" s="1"/>
  <c r="H28" i="171"/>
  <c r="H26" i="171"/>
  <c r="M34" i="171"/>
  <c r="K30" i="143" s="1"/>
  <c r="H22" i="171"/>
  <c r="M35" i="174"/>
  <c r="K61" i="143" s="1"/>
  <c r="I26" i="174"/>
  <c r="I22" i="174"/>
  <c r="M35" i="173"/>
  <c r="K51" i="143" s="1"/>
  <c r="I26" i="173"/>
  <c r="O34" i="174"/>
  <c r="M60" i="143" s="1"/>
  <c r="H27" i="174"/>
  <c r="M35" i="170"/>
  <c r="K21" i="143" s="1"/>
  <c r="I26" i="170"/>
  <c r="I29" i="170" s="1"/>
  <c r="M34" i="172"/>
  <c r="K40" i="143" s="1"/>
  <c r="H26" i="172"/>
  <c r="H26" i="170"/>
  <c r="M34" i="170"/>
  <c r="K20" i="143" s="1"/>
  <c r="I34" i="174"/>
  <c r="G60" i="143" s="1"/>
  <c r="H24" i="174"/>
  <c r="H22" i="174"/>
  <c r="O34" i="170"/>
  <c r="M20" i="143" s="1"/>
  <c r="H27" i="170"/>
  <c r="I15" i="169"/>
  <c r="H22" i="172"/>
  <c r="O35" i="173"/>
  <c r="M51" i="143" s="1"/>
  <c r="I27" i="173"/>
  <c r="H29" i="203" l="1"/>
  <c r="H29" i="202"/>
  <c r="H21" i="202" s="1"/>
  <c r="S34" i="202" s="1"/>
  <c r="Q23" i="143" s="1"/>
  <c r="H29" i="201"/>
  <c r="H21" i="201" s="1"/>
  <c r="S34" i="201" s="1"/>
  <c r="Q13" i="143" s="1"/>
  <c r="I29" i="203"/>
  <c r="I21" i="203" s="1"/>
  <c r="S35" i="203" s="1"/>
  <c r="Q34" i="143" s="1"/>
  <c r="H29" i="205"/>
  <c r="H21" i="205" s="1"/>
  <c r="S34" i="205" s="1"/>
  <c r="Q53" i="143" s="1"/>
  <c r="I29" i="174"/>
  <c r="J22" i="173"/>
  <c r="J18" i="170"/>
  <c r="M36" i="170" s="1"/>
  <c r="D40" i="175" s="1"/>
  <c r="T20" i="143"/>
  <c r="I21" i="170"/>
  <c r="S35" i="170" s="1"/>
  <c r="Q21" i="143" s="1"/>
  <c r="H29" i="171"/>
  <c r="I29" i="171"/>
  <c r="H29" i="173"/>
  <c r="H21" i="173" s="1"/>
  <c r="S34" i="173" s="1"/>
  <c r="Q50" i="143" s="1"/>
  <c r="B8" i="203"/>
  <c r="H21" i="203"/>
  <c r="S34" i="203" s="1"/>
  <c r="Q33" i="143" s="1"/>
  <c r="J22" i="203"/>
  <c r="B15" i="203"/>
  <c r="J20" i="201"/>
  <c r="Q36" i="201" s="1"/>
  <c r="B8" i="204"/>
  <c r="J22" i="204"/>
  <c r="I29" i="201"/>
  <c r="I21" i="201" s="1"/>
  <c r="S35" i="201" s="1"/>
  <c r="Q14" i="143" s="1"/>
  <c r="I22" i="205"/>
  <c r="G35" i="205"/>
  <c r="E54" i="143" s="1"/>
  <c r="I23" i="205"/>
  <c r="I29" i="205" s="1"/>
  <c r="H29" i="204"/>
  <c r="H21" i="204" s="1"/>
  <c r="S34" i="204" s="1"/>
  <c r="Q43" i="143" s="1"/>
  <c r="J22" i="206"/>
  <c r="B8" i="206"/>
  <c r="B8" i="205"/>
  <c r="H29" i="206"/>
  <c r="H21" i="206" s="1"/>
  <c r="S34" i="206" s="1"/>
  <c r="Q63" i="143" s="1"/>
  <c r="H51" i="207"/>
  <c r="H50" i="207"/>
  <c r="N12" i="202"/>
  <c r="W18" i="143" s="1"/>
  <c r="P12" i="202"/>
  <c r="X18" i="143" s="1"/>
  <c r="H12" i="202"/>
  <c r="T18" i="143" s="1"/>
  <c r="J12" i="202"/>
  <c r="U18" i="143" s="1"/>
  <c r="L12" i="202"/>
  <c r="V18" i="143" s="1"/>
  <c r="I21" i="202"/>
  <c r="S35" i="202" s="1"/>
  <c r="Q24" i="143" s="1"/>
  <c r="B15" i="202"/>
  <c r="H16" i="207"/>
  <c r="H17" i="207"/>
  <c r="I21" i="206"/>
  <c r="S35" i="206" s="1"/>
  <c r="Q64" i="143" s="1"/>
  <c r="J17" i="206"/>
  <c r="K36" i="206" s="1"/>
  <c r="H40" i="207"/>
  <c r="H41" i="207"/>
  <c r="I21" i="204"/>
  <c r="S35" i="204" s="1"/>
  <c r="Q44" i="143" s="1"/>
  <c r="J17" i="204"/>
  <c r="K36" i="204" s="1"/>
  <c r="B8" i="201"/>
  <c r="J22" i="201"/>
  <c r="H21" i="172"/>
  <c r="S34" i="172" s="1"/>
  <c r="Q40" i="143" s="1"/>
  <c r="J22" i="172"/>
  <c r="J17" i="170"/>
  <c r="K36" i="170" s="1"/>
  <c r="I22" i="169"/>
  <c r="J22" i="169" s="1"/>
  <c r="G35" i="169"/>
  <c r="E11" i="143" s="1"/>
  <c r="I23" i="169"/>
  <c r="I29" i="169" s="1"/>
  <c r="J22" i="170"/>
  <c r="H16" i="175"/>
  <c r="H17" i="175"/>
  <c r="H40" i="175"/>
  <c r="H41" i="175"/>
  <c r="I21" i="174"/>
  <c r="S35" i="174" s="1"/>
  <c r="Q61" i="143" s="1"/>
  <c r="J17" i="174"/>
  <c r="K36" i="174" s="1"/>
  <c r="H29" i="170"/>
  <c r="H21" i="170" s="1"/>
  <c r="H29" i="169"/>
  <c r="H21" i="169" s="1"/>
  <c r="S34" i="169" s="1"/>
  <c r="Q10" i="143" s="1"/>
  <c r="I21" i="172"/>
  <c r="S35" i="172" s="1"/>
  <c r="Q41" i="143" s="1"/>
  <c r="J17" i="172"/>
  <c r="K36" i="172" s="1"/>
  <c r="J12" i="173"/>
  <c r="U51" i="143" s="1"/>
  <c r="N12" i="173"/>
  <c r="W51" i="143" s="1"/>
  <c r="L12" i="173"/>
  <c r="V51" i="143" s="1"/>
  <c r="P12" i="173"/>
  <c r="X51" i="143" s="1"/>
  <c r="J22" i="174"/>
  <c r="H29" i="174"/>
  <c r="H21" i="174" s="1"/>
  <c r="S34" i="174" s="1"/>
  <c r="Q60" i="143" s="1"/>
  <c r="H12" i="173"/>
  <c r="T51" i="143" s="1"/>
  <c r="J19" i="170"/>
  <c r="O36" i="170" s="1"/>
  <c r="H27" i="175"/>
  <c r="H26" i="175"/>
  <c r="I21" i="171"/>
  <c r="S35" i="171" s="1"/>
  <c r="Q31" i="143" s="1"/>
  <c r="M12" i="170"/>
  <c r="V20" i="143" s="1"/>
  <c r="K12" i="170"/>
  <c r="U20" i="143" s="1"/>
  <c r="O12" i="170"/>
  <c r="W20" i="143" s="1"/>
  <c r="Q12" i="170"/>
  <c r="X20" i="143" s="1"/>
  <c r="J20" i="170"/>
  <c r="Q36" i="170" s="1"/>
  <c r="H21" i="171"/>
  <c r="S34" i="171" s="1"/>
  <c r="Q30" i="143" s="1"/>
  <c r="J22" i="171"/>
  <c r="H50" i="175"/>
  <c r="H51" i="175"/>
  <c r="I29" i="173"/>
  <c r="I21" i="173" s="1"/>
  <c r="S35" i="173" s="1"/>
  <c r="Q51" i="143" s="1"/>
  <c r="D41" i="175" l="1"/>
  <c r="R12" i="173"/>
  <c r="O12" i="203"/>
  <c r="W27" i="143" s="1"/>
  <c r="Q12" i="203"/>
  <c r="X27" i="143" s="1"/>
  <c r="M12" i="203"/>
  <c r="K12" i="203"/>
  <c r="U27" i="143" s="1"/>
  <c r="I12" i="203"/>
  <c r="T27" i="143" s="1"/>
  <c r="K12" i="204"/>
  <c r="U37" i="143" s="1"/>
  <c r="O12" i="204"/>
  <c r="W37" i="143" s="1"/>
  <c r="Q12" i="204"/>
  <c r="X37" i="143" s="1"/>
  <c r="M12" i="204"/>
  <c r="I12" i="204"/>
  <c r="T37" i="143" s="1"/>
  <c r="B15" i="205"/>
  <c r="I21" i="205"/>
  <c r="S35" i="205" s="1"/>
  <c r="Q54" i="143" s="1"/>
  <c r="L12" i="205"/>
  <c r="V48" i="143" s="1"/>
  <c r="P12" i="205"/>
  <c r="X48" i="143" s="1"/>
  <c r="N12" i="205"/>
  <c r="J12" i="205"/>
  <c r="U48" i="143" s="1"/>
  <c r="H12" i="205"/>
  <c r="T48" i="143" s="1"/>
  <c r="C61" i="207"/>
  <c r="C60" i="207"/>
  <c r="O12" i="202"/>
  <c r="W17" i="143" s="1"/>
  <c r="K12" i="202"/>
  <c r="Q12" i="202"/>
  <c r="M12" i="202"/>
  <c r="I12" i="202"/>
  <c r="T17" i="143" s="1"/>
  <c r="M12" i="201"/>
  <c r="Q12" i="201"/>
  <c r="K12" i="201"/>
  <c r="U7" i="143" s="1"/>
  <c r="O12" i="201"/>
  <c r="W7" i="143" s="1"/>
  <c r="I12" i="201"/>
  <c r="T7" i="143" s="1"/>
  <c r="J22" i="205"/>
  <c r="L12" i="201"/>
  <c r="V8" i="143" s="1"/>
  <c r="N12" i="201"/>
  <c r="W8" i="143" s="1"/>
  <c r="J12" i="201"/>
  <c r="U8" i="143" s="1"/>
  <c r="P12" i="201"/>
  <c r="X8" i="143" s="1"/>
  <c r="H12" i="201"/>
  <c r="T8" i="143" s="1"/>
  <c r="R12" i="202"/>
  <c r="N12" i="206"/>
  <c r="W58" i="143" s="1"/>
  <c r="L12" i="206"/>
  <c r="V58" i="143" s="1"/>
  <c r="J12" i="206"/>
  <c r="U58" i="143" s="1"/>
  <c r="P12" i="206"/>
  <c r="H12" i="206"/>
  <c r="T58" i="143" s="1"/>
  <c r="P12" i="204"/>
  <c r="X38" i="143" s="1"/>
  <c r="L12" i="204"/>
  <c r="V38" i="143" s="1"/>
  <c r="N12" i="204"/>
  <c r="J12" i="204"/>
  <c r="U38" i="143" s="1"/>
  <c r="H12" i="204"/>
  <c r="T38" i="143" s="1"/>
  <c r="F26" i="207"/>
  <c r="F27" i="207"/>
  <c r="M12" i="206"/>
  <c r="K12" i="206"/>
  <c r="I12" i="206"/>
  <c r="T57" i="143" s="1"/>
  <c r="O12" i="206"/>
  <c r="W57" i="143" s="1"/>
  <c r="N12" i="203"/>
  <c r="W28" i="143" s="1"/>
  <c r="L12" i="203"/>
  <c r="V28" i="143" s="1"/>
  <c r="P12" i="203"/>
  <c r="X28" i="143" s="1"/>
  <c r="J12" i="203"/>
  <c r="U28" i="143" s="1"/>
  <c r="H12" i="203"/>
  <c r="T28" i="143" s="1"/>
  <c r="S34" i="170"/>
  <c r="Q20" i="143" s="1"/>
  <c r="J21" i="170"/>
  <c r="S36" i="170" s="1"/>
  <c r="N12" i="171"/>
  <c r="W31" i="143" s="1"/>
  <c r="L12" i="171"/>
  <c r="V31" i="143" s="1"/>
  <c r="P12" i="171"/>
  <c r="X31" i="143" s="1"/>
  <c r="J12" i="171"/>
  <c r="U31" i="143" s="1"/>
  <c r="H12" i="171"/>
  <c r="T31" i="143" s="1"/>
  <c r="J12" i="169"/>
  <c r="U11" i="143" s="1"/>
  <c r="P12" i="169"/>
  <c r="X11" i="143" s="1"/>
  <c r="L12" i="169"/>
  <c r="V11" i="143" s="1"/>
  <c r="N12" i="169"/>
  <c r="W11" i="143" s="1"/>
  <c r="H12" i="169"/>
  <c r="T11" i="143" s="1"/>
  <c r="I21" i="169"/>
  <c r="S35" i="169" s="1"/>
  <c r="Q11" i="143" s="1"/>
  <c r="F26" i="175"/>
  <c r="F27" i="175"/>
  <c r="N12" i="174"/>
  <c r="W61" i="143" s="1"/>
  <c r="L12" i="174"/>
  <c r="V61" i="143" s="1"/>
  <c r="P12" i="174"/>
  <c r="J12" i="174"/>
  <c r="U61" i="143" s="1"/>
  <c r="H12" i="174"/>
  <c r="T61" i="143" s="1"/>
  <c r="O12" i="174"/>
  <c r="W60" i="143" s="1"/>
  <c r="K12" i="174"/>
  <c r="U60" i="143" s="1"/>
  <c r="I12" i="174"/>
  <c r="T60" i="143" s="1"/>
  <c r="M12" i="174"/>
  <c r="V60" i="143" s="1"/>
  <c r="D26" i="175"/>
  <c r="D27" i="175"/>
  <c r="P12" i="172"/>
  <c r="X41" i="143" s="1"/>
  <c r="J12" i="172"/>
  <c r="U41" i="143" s="1"/>
  <c r="L12" i="172"/>
  <c r="V41" i="143" s="1"/>
  <c r="N12" i="172"/>
  <c r="H12" i="172"/>
  <c r="T41" i="143" s="1"/>
  <c r="N12" i="170"/>
  <c r="W21" i="143" s="1"/>
  <c r="P12" i="170"/>
  <c r="J12" i="170"/>
  <c r="L12" i="170"/>
  <c r="H12" i="170"/>
  <c r="D60" i="175"/>
  <c r="D61" i="175"/>
  <c r="K12" i="171"/>
  <c r="U30" i="143" s="1"/>
  <c r="Q12" i="171"/>
  <c r="X30" i="143" s="1"/>
  <c r="O12" i="171"/>
  <c r="W30" i="143" s="1"/>
  <c r="M12" i="171"/>
  <c r="V30" i="143" s="1"/>
  <c r="I12" i="171"/>
  <c r="T30" i="143" s="1"/>
  <c r="S12" i="170"/>
  <c r="K12" i="173"/>
  <c r="O12" i="173"/>
  <c r="W50" i="143" s="1"/>
  <c r="M12" i="173"/>
  <c r="Q12" i="173"/>
  <c r="I12" i="173"/>
  <c r="T50" i="143" s="1"/>
  <c r="D50" i="175"/>
  <c r="D51" i="175"/>
  <c r="M12" i="172"/>
  <c r="K12" i="172"/>
  <c r="U40" i="143" s="1"/>
  <c r="Q12" i="172"/>
  <c r="O12" i="172"/>
  <c r="W40" i="143" s="1"/>
  <c r="I12" i="172"/>
  <c r="T40" i="143" s="1"/>
  <c r="L13" i="203" l="1"/>
  <c r="V27" i="143"/>
  <c r="L13" i="202"/>
  <c r="V17" i="143"/>
  <c r="P13" i="202"/>
  <c r="X17" i="143"/>
  <c r="J13" i="202"/>
  <c r="U17" i="143"/>
  <c r="L13" i="206"/>
  <c r="V57" i="143"/>
  <c r="J13" i="206"/>
  <c r="U57" i="143"/>
  <c r="P13" i="206"/>
  <c r="X58" i="143"/>
  <c r="R12" i="205"/>
  <c r="W48" i="143"/>
  <c r="L13" i="204"/>
  <c r="V37" i="143"/>
  <c r="R12" i="204"/>
  <c r="W38" i="143"/>
  <c r="L13" i="201"/>
  <c r="V7" i="143"/>
  <c r="P13" i="201"/>
  <c r="X7" i="143"/>
  <c r="P13" i="174"/>
  <c r="X61" i="143"/>
  <c r="R12" i="172"/>
  <c r="W41" i="143"/>
  <c r="N13" i="170"/>
  <c r="P13" i="170"/>
  <c r="X21" i="143"/>
  <c r="H13" i="170"/>
  <c r="T21" i="143"/>
  <c r="L13" i="170"/>
  <c r="V21" i="143"/>
  <c r="J13" i="170"/>
  <c r="U21" i="143"/>
  <c r="P13" i="172"/>
  <c r="X40" i="143"/>
  <c r="L13" i="172"/>
  <c r="V40" i="143"/>
  <c r="J13" i="173"/>
  <c r="U50" i="143"/>
  <c r="P13" i="173"/>
  <c r="X50" i="143"/>
  <c r="L13" i="173"/>
  <c r="V50" i="143"/>
  <c r="J13" i="174"/>
  <c r="R12" i="171"/>
  <c r="J13" i="171"/>
  <c r="P13" i="171"/>
  <c r="L13" i="171"/>
  <c r="J13" i="172"/>
  <c r="P13" i="204"/>
  <c r="R12" i="201"/>
  <c r="H13" i="202"/>
  <c r="J19" i="202"/>
  <c r="O36" i="202" s="1"/>
  <c r="J21" i="202"/>
  <c r="S36" i="202" s="1"/>
  <c r="J20" i="202"/>
  <c r="Q36" i="202" s="1"/>
  <c r="J18" i="202"/>
  <c r="M36" i="202" s="1"/>
  <c r="J17" i="202"/>
  <c r="K36" i="202" s="1"/>
  <c r="N13" i="204"/>
  <c r="S12" i="204"/>
  <c r="J13" i="204"/>
  <c r="N13" i="206"/>
  <c r="S12" i="206"/>
  <c r="H13" i="203"/>
  <c r="J19" i="203"/>
  <c r="O36" i="203" s="1"/>
  <c r="J21" i="203"/>
  <c r="S36" i="203" s="1"/>
  <c r="J18" i="203"/>
  <c r="M36" i="203" s="1"/>
  <c r="J20" i="203"/>
  <c r="Q36" i="203" s="1"/>
  <c r="N13" i="201"/>
  <c r="S12" i="201"/>
  <c r="R12" i="203"/>
  <c r="R12" i="206"/>
  <c r="H13" i="201"/>
  <c r="J19" i="201"/>
  <c r="O36" i="201" s="1"/>
  <c r="J21" i="201"/>
  <c r="S36" i="201" s="1"/>
  <c r="J16" i="201"/>
  <c r="I36" i="201" s="1"/>
  <c r="J15" i="201"/>
  <c r="G36" i="201" s="1"/>
  <c r="J18" i="201"/>
  <c r="M36" i="201" s="1"/>
  <c r="J17" i="201"/>
  <c r="K36" i="201" s="1"/>
  <c r="J13" i="203"/>
  <c r="N13" i="202"/>
  <c r="S12" i="202"/>
  <c r="M12" i="205"/>
  <c r="O12" i="205"/>
  <c r="W47" i="143" s="1"/>
  <c r="K12" i="205"/>
  <c r="Q12" i="205"/>
  <c r="I12" i="205"/>
  <c r="T47" i="143" s="1"/>
  <c r="H13" i="206"/>
  <c r="J16" i="206"/>
  <c r="I36" i="206" s="1"/>
  <c r="J21" i="206"/>
  <c r="S36" i="206" s="1"/>
  <c r="J20" i="206"/>
  <c r="Q36" i="206" s="1"/>
  <c r="J18" i="206"/>
  <c r="M36" i="206" s="1"/>
  <c r="J19" i="206"/>
  <c r="O36" i="206" s="1"/>
  <c r="J13" i="201"/>
  <c r="H13" i="204"/>
  <c r="J19" i="204"/>
  <c r="O36" i="204" s="1"/>
  <c r="J18" i="204"/>
  <c r="M36" i="204" s="1"/>
  <c r="J16" i="204"/>
  <c r="I36" i="204" s="1"/>
  <c r="J21" i="204"/>
  <c r="S36" i="204" s="1"/>
  <c r="J20" i="204"/>
  <c r="Q36" i="204" s="1"/>
  <c r="P13" i="203"/>
  <c r="N13" i="203"/>
  <c r="S12" i="203"/>
  <c r="H13" i="174"/>
  <c r="J19" i="174"/>
  <c r="O36" i="174" s="1"/>
  <c r="J18" i="174"/>
  <c r="M36" i="174" s="1"/>
  <c r="J20" i="174"/>
  <c r="Q36" i="174" s="1"/>
  <c r="J16" i="174"/>
  <c r="I36" i="174" s="1"/>
  <c r="J21" i="174"/>
  <c r="S36" i="174" s="1"/>
  <c r="N13" i="174"/>
  <c r="S12" i="174"/>
  <c r="K12" i="169"/>
  <c r="U10" i="143" s="1"/>
  <c r="Q12" i="169"/>
  <c r="X10" i="143" s="1"/>
  <c r="M12" i="169"/>
  <c r="V10" i="143" s="1"/>
  <c r="O12" i="169"/>
  <c r="W10" i="143" s="1"/>
  <c r="I12" i="169"/>
  <c r="T10" i="143" s="1"/>
  <c r="S12" i="171"/>
  <c r="N13" i="171"/>
  <c r="H13" i="171"/>
  <c r="J18" i="171"/>
  <c r="M36" i="171" s="1"/>
  <c r="J21" i="171"/>
  <c r="S36" i="171" s="1"/>
  <c r="J19" i="171"/>
  <c r="O36" i="171" s="1"/>
  <c r="J20" i="171"/>
  <c r="Q36" i="171" s="1"/>
  <c r="H13" i="172"/>
  <c r="J21" i="172"/>
  <c r="S36" i="172" s="1"/>
  <c r="J20" i="172"/>
  <c r="Q36" i="172" s="1"/>
  <c r="J19" i="172"/>
  <c r="O36" i="172" s="1"/>
  <c r="J16" i="172"/>
  <c r="I36" i="172" s="1"/>
  <c r="J18" i="172"/>
  <c r="M36" i="172" s="1"/>
  <c r="H13" i="173"/>
  <c r="J16" i="173"/>
  <c r="I36" i="173" s="1"/>
  <c r="J21" i="173"/>
  <c r="S36" i="173" s="1"/>
  <c r="J17" i="173"/>
  <c r="K36" i="173" s="1"/>
  <c r="J19" i="173"/>
  <c r="O36" i="173" s="1"/>
  <c r="J18" i="173"/>
  <c r="M36" i="173" s="1"/>
  <c r="J20" i="173"/>
  <c r="Q36" i="173" s="1"/>
  <c r="J15" i="173"/>
  <c r="G36" i="173" s="1"/>
  <c r="R12" i="169"/>
  <c r="N13" i="172"/>
  <c r="S12" i="172"/>
  <c r="S12" i="173"/>
  <c r="N13" i="173"/>
  <c r="R12" i="170"/>
  <c r="L13" i="174"/>
  <c r="R12" i="174"/>
  <c r="J13" i="205" l="1"/>
  <c r="U47" i="143"/>
  <c r="L13" i="205"/>
  <c r="V47" i="143"/>
  <c r="P13" i="205"/>
  <c r="X47" i="143"/>
  <c r="J13" i="169"/>
  <c r="J20" i="169"/>
  <c r="Q36" i="169" s="1"/>
  <c r="C60" i="175" s="1"/>
  <c r="L13" i="169"/>
  <c r="P13" i="169"/>
  <c r="E60" i="207"/>
  <c r="E61" i="207"/>
  <c r="E40" i="207"/>
  <c r="E41" i="207"/>
  <c r="F17" i="207"/>
  <c r="F16" i="207"/>
  <c r="C50" i="207"/>
  <c r="C51" i="207"/>
  <c r="D26" i="207"/>
  <c r="D27" i="207"/>
  <c r="F40" i="207"/>
  <c r="F41" i="207"/>
  <c r="E50" i="207"/>
  <c r="E51" i="207"/>
  <c r="D41" i="207"/>
  <c r="D40" i="207"/>
  <c r="F60" i="207"/>
  <c r="F61" i="207"/>
  <c r="F51" i="207"/>
  <c r="F50" i="207"/>
  <c r="D61" i="207"/>
  <c r="D60" i="207"/>
  <c r="H13" i="205"/>
  <c r="J17" i="205"/>
  <c r="K36" i="205" s="1"/>
  <c r="J19" i="205"/>
  <c r="O36" i="205" s="1"/>
  <c r="J16" i="205"/>
  <c r="I36" i="205" s="1"/>
  <c r="J21" i="205"/>
  <c r="S36" i="205" s="1"/>
  <c r="J15" i="205"/>
  <c r="G36" i="205" s="1"/>
  <c r="J18" i="205"/>
  <c r="M36" i="205" s="1"/>
  <c r="J20" i="205"/>
  <c r="Q36" i="205" s="1"/>
  <c r="C26" i="207"/>
  <c r="C27" i="207"/>
  <c r="C41" i="207"/>
  <c r="C40" i="207"/>
  <c r="D50" i="207"/>
  <c r="D51" i="207"/>
  <c r="C6" i="207"/>
  <c r="C7" i="207"/>
  <c r="N13" i="205"/>
  <c r="S12" i="205"/>
  <c r="C16" i="207"/>
  <c r="C17" i="207"/>
  <c r="E50" i="175"/>
  <c r="E51" i="175"/>
  <c r="G6" i="175"/>
  <c r="G7" i="175"/>
  <c r="G60" i="175"/>
  <c r="G61" i="175"/>
  <c r="F16" i="175"/>
  <c r="F17" i="175"/>
  <c r="E40" i="175"/>
  <c r="E41" i="175"/>
  <c r="G40" i="175"/>
  <c r="G41" i="175"/>
  <c r="F51" i="175"/>
  <c r="F50" i="175"/>
  <c r="G26" i="175"/>
  <c r="G27" i="175"/>
  <c r="F60" i="175"/>
  <c r="F61" i="175"/>
  <c r="G51" i="175"/>
  <c r="G50" i="175"/>
  <c r="H13" i="169"/>
  <c r="J18" i="169"/>
  <c r="M36" i="169" s="1"/>
  <c r="J16" i="169"/>
  <c r="I36" i="169" s="1"/>
  <c r="J17" i="169"/>
  <c r="K36" i="169" s="1"/>
  <c r="J19" i="169"/>
  <c r="O36" i="169" s="1"/>
  <c r="J21" i="169"/>
  <c r="S36" i="169" s="1"/>
  <c r="J15" i="169"/>
  <c r="G36" i="169" s="1"/>
  <c r="G16" i="175"/>
  <c r="G17" i="175"/>
  <c r="E60" i="175"/>
  <c r="E61" i="175"/>
  <c r="N13" i="169"/>
  <c r="S12" i="169"/>
  <c r="F40" i="175"/>
  <c r="F41" i="175"/>
  <c r="C61" i="175" l="1"/>
  <c r="G26" i="207"/>
  <c r="G27" i="207"/>
  <c r="G16" i="207"/>
  <c r="G17" i="207"/>
  <c r="G51" i="207"/>
  <c r="G50" i="207"/>
  <c r="G60" i="207"/>
  <c r="G61" i="207"/>
  <c r="G6" i="207"/>
  <c r="G7" i="207"/>
  <c r="G40" i="207"/>
  <c r="G41" i="207"/>
  <c r="C50" i="175"/>
  <c r="C51" i="175"/>
  <c r="C26" i="175"/>
  <c r="C27" i="175"/>
  <c r="C16" i="175"/>
  <c r="C17" i="175"/>
  <c r="C6" i="175"/>
  <c r="C7" i="175"/>
  <c r="C41" i="175"/>
  <c r="C40" i="175"/>
  <c r="F12" i="142" l="1"/>
  <c r="H12" i="142" s="1"/>
  <c r="J12" i="142" s="1"/>
  <c r="L12" i="142" s="1"/>
  <c r="N12" i="142" s="1"/>
  <c r="E51" i="67"/>
  <c r="G51" i="67"/>
  <c r="H51" i="67"/>
  <c r="F6" i="67"/>
  <c r="I20" i="141"/>
  <c r="H20" i="141"/>
  <c r="I19" i="141"/>
  <c r="H19" i="141"/>
  <c r="I18" i="141"/>
  <c r="H18" i="141"/>
  <c r="I17" i="141"/>
  <c r="I22" i="141" s="1"/>
  <c r="H17" i="141"/>
  <c r="I16" i="141"/>
  <c r="H16" i="141"/>
  <c r="J15" i="141"/>
  <c r="I15" i="141"/>
  <c r="H15" i="141"/>
  <c r="H22" i="141" s="1"/>
  <c r="I20" i="139"/>
  <c r="H20" i="139"/>
  <c r="I19" i="139"/>
  <c r="H19" i="139"/>
  <c r="I18" i="139"/>
  <c r="H18" i="139"/>
  <c r="I17" i="139"/>
  <c r="H17" i="139"/>
  <c r="I16" i="139"/>
  <c r="H16" i="139"/>
  <c r="I15" i="139"/>
  <c r="I22" i="139" s="1"/>
  <c r="H15" i="139"/>
  <c r="H22" i="139" s="1"/>
  <c r="I20" i="138"/>
  <c r="H20" i="138"/>
  <c r="I19" i="138"/>
  <c r="I22" i="138" s="1"/>
  <c r="H19" i="138"/>
  <c r="I18" i="138"/>
  <c r="H18" i="138"/>
  <c r="I17" i="138"/>
  <c r="H17" i="138"/>
  <c r="I16" i="138"/>
  <c r="H16" i="138"/>
  <c r="J15" i="138"/>
  <c r="I15" i="138"/>
  <c r="H15" i="138"/>
  <c r="H22" i="138" s="1"/>
  <c r="I20" i="136"/>
  <c r="H20" i="136"/>
  <c r="I19" i="136"/>
  <c r="H19" i="136"/>
  <c r="I18" i="136"/>
  <c r="H18" i="136"/>
  <c r="J17" i="136"/>
  <c r="I17" i="136"/>
  <c r="H17" i="136"/>
  <c r="J16" i="136"/>
  <c r="I16" i="136"/>
  <c r="H16" i="136"/>
  <c r="J15" i="136"/>
  <c r="I15" i="136"/>
  <c r="I22" i="136" s="1"/>
  <c r="H15" i="136"/>
  <c r="H22" i="136" s="1"/>
  <c r="I20" i="25"/>
  <c r="H20" i="25"/>
  <c r="I19" i="25"/>
  <c r="H19" i="25"/>
  <c r="I18" i="25"/>
  <c r="H18" i="25"/>
  <c r="I17" i="25"/>
  <c r="H17" i="25"/>
  <c r="I16" i="25"/>
  <c r="H16" i="25"/>
  <c r="I15" i="25"/>
  <c r="I22" i="25" s="1"/>
  <c r="H15" i="25"/>
  <c r="H22" i="25" s="1"/>
  <c r="I20" i="135"/>
  <c r="H20" i="135"/>
  <c r="I19" i="135"/>
  <c r="H19" i="135"/>
  <c r="I18" i="135"/>
  <c r="H18" i="135"/>
  <c r="H17" i="135"/>
  <c r="I16" i="135"/>
  <c r="H16" i="135"/>
  <c r="J15" i="135"/>
  <c r="I15" i="135"/>
  <c r="H15" i="135"/>
  <c r="H22" i="135" s="1"/>
  <c r="I26" i="135"/>
  <c r="J17" i="141" l="1"/>
  <c r="J22" i="141"/>
  <c r="J22" i="139"/>
  <c r="J22" i="138"/>
  <c r="J17" i="138"/>
  <c r="J22" i="136"/>
  <c r="J22" i="25"/>
  <c r="J20" i="25"/>
  <c r="E27" i="25"/>
  <c r="E26" i="25"/>
  <c r="E25" i="25"/>
  <c r="E24" i="25"/>
  <c r="E23" i="25"/>
  <c r="E22" i="25"/>
  <c r="I28" i="25"/>
  <c r="E27" i="135"/>
  <c r="E26" i="135"/>
  <c r="E25" i="135"/>
  <c r="E24" i="135"/>
  <c r="E23" i="135"/>
  <c r="E22" i="135"/>
  <c r="I23" i="135"/>
  <c r="H23" i="135"/>
  <c r="E27" i="136"/>
  <c r="E26" i="136"/>
  <c r="E25" i="136"/>
  <c r="E24" i="136"/>
  <c r="E23" i="136"/>
  <c r="E22" i="136"/>
  <c r="H28" i="136"/>
  <c r="H27" i="136"/>
  <c r="H26" i="136"/>
  <c r="I25" i="136"/>
  <c r="H25" i="136"/>
  <c r="I24" i="136"/>
  <c r="I23" i="136"/>
  <c r="H23" i="136"/>
  <c r="E27" i="138"/>
  <c r="E26" i="138"/>
  <c r="E25" i="138"/>
  <c r="E24" i="138"/>
  <c r="E23" i="138"/>
  <c r="E22" i="138"/>
  <c r="H23" i="138"/>
  <c r="E27" i="139"/>
  <c r="E26" i="139"/>
  <c r="E25" i="139"/>
  <c r="E24" i="139"/>
  <c r="E23" i="139"/>
  <c r="E22" i="139"/>
  <c r="H23" i="139"/>
  <c r="H24" i="136" l="1"/>
  <c r="H29" i="136" s="1"/>
  <c r="H21" i="136" s="1"/>
  <c r="H24" i="135"/>
  <c r="E27" i="141"/>
  <c r="E26" i="141"/>
  <c r="E25" i="141"/>
  <c r="E24" i="141"/>
  <c r="E23" i="141"/>
  <c r="E22" i="141"/>
  <c r="H23" i="141"/>
  <c r="B8" i="136" l="1"/>
  <c r="Q34" i="136"/>
  <c r="M7" i="5" l="1"/>
  <c r="R52" i="112" l="1"/>
  <c r="R52" i="116"/>
  <c r="S38" i="138"/>
  <c r="R52" i="115"/>
  <c r="S38" i="139"/>
  <c r="R52" i="133"/>
  <c r="R52" i="124"/>
  <c r="R52" i="114"/>
  <c r="R52" i="129"/>
  <c r="R52" i="128"/>
  <c r="V70" i="123"/>
  <c r="S38" i="136"/>
  <c r="R52" i="132"/>
  <c r="S38" i="141"/>
  <c r="V70" i="127"/>
  <c r="V70" i="119"/>
  <c r="V70" i="1"/>
  <c r="S38" i="25"/>
  <c r="V70" i="118"/>
  <c r="R52" i="134"/>
  <c r="R52" i="125"/>
  <c r="R52" i="130"/>
  <c r="R52" i="122"/>
  <c r="R52" i="121"/>
  <c r="F81" i="67"/>
  <c r="R52" i="120"/>
  <c r="S38" i="135"/>
  <c r="V70" i="131"/>
  <c r="R52" i="126"/>
  <c r="R52" i="81"/>
  <c r="R52" i="111"/>
  <c r="M38" i="141"/>
  <c r="M38" i="135" l="1"/>
  <c r="D7" i="118" l="1"/>
  <c r="E7" i="118"/>
  <c r="F7" i="118"/>
  <c r="G7" i="118"/>
  <c r="H7" i="118"/>
  <c r="D6" i="118"/>
  <c r="E6" i="118"/>
  <c r="F6" i="118"/>
  <c r="G6" i="118"/>
  <c r="H6" i="118"/>
  <c r="D6" i="1"/>
  <c r="E6" i="1"/>
  <c r="F6" i="1"/>
  <c r="G6" i="1"/>
  <c r="H6" i="1"/>
  <c r="D18" i="123"/>
  <c r="I18" i="123" s="1"/>
  <c r="E18" i="123"/>
  <c r="F18" i="123"/>
  <c r="G18" i="123"/>
  <c r="H18" i="123"/>
  <c r="D17" i="123"/>
  <c r="E17" i="123"/>
  <c r="F17" i="123"/>
  <c r="G17" i="123"/>
  <c r="H17" i="123"/>
  <c r="D40" i="131"/>
  <c r="E40" i="131"/>
  <c r="F40" i="131"/>
  <c r="G40" i="131"/>
  <c r="H40" i="131"/>
  <c r="D42" i="131"/>
  <c r="D44" i="131"/>
  <c r="E42" i="131"/>
  <c r="F42" i="131"/>
  <c r="G42" i="131"/>
  <c r="H42" i="131"/>
  <c r="E44" i="131"/>
  <c r="F44" i="131"/>
  <c r="G44" i="131"/>
  <c r="H44" i="131"/>
  <c r="D39" i="131"/>
  <c r="E39" i="131"/>
  <c r="F39" i="131"/>
  <c r="G39" i="131"/>
  <c r="H39" i="131"/>
  <c r="D41" i="131"/>
  <c r="D43" i="131"/>
  <c r="E41" i="131"/>
  <c r="F41" i="131"/>
  <c r="G41" i="131"/>
  <c r="H41" i="131"/>
  <c r="E43" i="131"/>
  <c r="F43" i="131"/>
  <c r="G43" i="131"/>
  <c r="H43" i="131"/>
  <c r="D7" i="127"/>
  <c r="E7" i="127"/>
  <c r="F7" i="127"/>
  <c r="G7" i="127"/>
  <c r="H7" i="127"/>
  <c r="D6" i="127"/>
  <c r="E6" i="127"/>
  <c r="F6" i="127"/>
  <c r="G6" i="127"/>
  <c r="H6" i="127"/>
  <c r="D40" i="119"/>
  <c r="E40" i="119"/>
  <c r="F40" i="119"/>
  <c r="G40" i="119"/>
  <c r="H40" i="119"/>
  <c r="D39" i="119"/>
  <c r="E39" i="119"/>
  <c r="F39" i="119"/>
  <c r="G39" i="119"/>
  <c r="H39" i="119"/>
  <c r="D41" i="119"/>
  <c r="D43" i="119"/>
  <c r="E41" i="119"/>
  <c r="F41" i="119"/>
  <c r="G41" i="119"/>
  <c r="H41" i="119"/>
  <c r="E43" i="119"/>
  <c r="F43" i="119"/>
  <c r="G43" i="119"/>
  <c r="H43" i="119"/>
  <c r="D40" i="118"/>
  <c r="E40" i="118"/>
  <c r="F40" i="118"/>
  <c r="G40" i="118"/>
  <c r="H40" i="118"/>
  <c r="D39" i="118"/>
  <c r="E39" i="118"/>
  <c r="F39" i="118"/>
  <c r="G39" i="118"/>
  <c r="H39" i="118"/>
  <c r="D40" i="1"/>
  <c r="E40" i="1"/>
  <c r="F40" i="1"/>
  <c r="G40" i="1"/>
  <c r="H40" i="1"/>
  <c r="D39" i="1"/>
  <c r="E39" i="1"/>
  <c r="F39" i="1"/>
  <c r="G39" i="1"/>
  <c r="H39" i="1"/>
  <c r="D41" i="1"/>
  <c r="D43" i="1"/>
  <c r="E41" i="1"/>
  <c r="F41" i="1"/>
  <c r="G41" i="1"/>
  <c r="H41" i="1"/>
  <c r="E43" i="1"/>
  <c r="F43" i="1"/>
  <c r="G43" i="1"/>
  <c r="H43" i="1"/>
  <c r="D7" i="1"/>
  <c r="E7" i="1"/>
  <c r="F7" i="1"/>
  <c r="G7" i="1"/>
  <c r="H7" i="1"/>
  <c r="D9" i="1"/>
  <c r="D11" i="1"/>
  <c r="E9" i="1"/>
  <c r="F9" i="1"/>
  <c r="G9" i="1"/>
  <c r="H9" i="1"/>
  <c r="E11" i="1"/>
  <c r="F11" i="1"/>
  <c r="G11" i="1"/>
  <c r="H11" i="1"/>
  <c r="D8" i="1"/>
  <c r="D10" i="1"/>
  <c r="E8" i="1"/>
  <c r="F8" i="1"/>
  <c r="G8" i="1"/>
  <c r="H8" i="1"/>
  <c r="E10" i="1"/>
  <c r="F10" i="1"/>
  <c r="G10" i="1"/>
  <c r="H10" i="1"/>
  <c r="D18" i="1"/>
  <c r="E18" i="1"/>
  <c r="F18" i="1"/>
  <c r="G18" i="1"/>
  <c r="H18" i="1"/>
  <c r="D17" i="1"/>
  <c r="E17" i="1"/>
  <c r="F17" i="1"/>
  <c r="G17" i="1"/>
  <c r="H17" i="1"/>
  <c r="D19" i="1"/>
  <c r="D21" i="1"/>
  <c r="E19" i="1"/>
  <c r="F19" i="1"/>
  <c r="G19" i="1"/>
  <c r="H19" i="1"/>
  <c r="E21" i="1"/>
  <c r="F21" i="1"/>
  <c r="G21" i="1"/>
  <c r="H21" i="1"/>
  <c r="D40" i="127"/>
  <c r="E40" i="127"/>
  <c r="F40" i="127"/>
  <c r="G40" i="127"/>
  <c r="H40" i="127"/>
  <c r="D42" i="127"/>
  <c r="D44" i="127"/>
  <c r="E42" i="127"/>
  <c r="F42" i="127"/>
  <c r="G42" i="127"/>
  <c r="H42" i="127"/>
  <c r="E44" i="127"/>
  <c r="F44" i="127"/>
  <c r="G44" i="127"/>
  <c r="H44" i="127"/>
  <c r="D39" i="127"/>
  <c r="E39" i="127"/>
  <c r="F39" i="127"/>
  <c r="G39" i="127"/>
  <c r="H39" i="127"/>
  <c r="D41" i="127"/>
  <c r="D43" i="127"/>
  <c r="E41" i="127"/>
  <c r="F41" i="127"/>
  <c r="G41" i="127"/>
  <c r="H41" i="127"/>
  <c r="E43" i="127"/>
  <c r="F43" i="127"/>
  <c r="G43" i="127"/>
  <c r="H43" i="127"/>
  <c r="I43" i="127" s="1"/>
  <c r="D18" i="131"/>
  <c r="E18" i="131"/>
  <c r="F18" i="131"/>
  <c r="G18" i="131"/>
  <c r="H18" i="131"/>
  <c r="D20" i="131"/>
  <c r="D22" i="131"/>
  <c r="E20" i="131"/>
  <c r="F20" i="131"/>
  <c r="G20" i="131"/>
  <c r="H20" i="131"/>
  <c r="E22" i="131"/>
  <c r="F22" i="131"/>
  <c r="G22" i="131"/>
  <c r="H22" i="131"/>
  <c r="D17" i="131"/>
  <c r="E17" i="131"/>
  <c r="F17" i="131"/>
  <c r="G17" i="131"/>
  <c r="H17" i="131"/>
  <c r="D19" i="131"/>
  <c r="D21" i="131"/>
  <c r="E19" i="131"/>
  <c r="F19" i="131"/>
  <c r="G19" i="131"/>
  <c r="H19" i="131"/>
  <c r="E21" i="131"/>
  <c r="F21" i="131"/>
  <c r="G21" i="131"/>
  <c r="H21" i="131"/>
  <c r="D7" i="131"/>
  <c r="E7" i="131"/>
  <c r="F7" i="131"/>
  <c r="G7" i="131"/>
  <c r="H7" i="131"/>
  <c r="D9" i="131"/>
  <c r="D11" i="131"/>
  <c r="E9" i="131"/>
  <c r="F9" i="131"/>
  <c r="G9" i="131"/>
  <c r="H9" i="131"/>
  <c r="E11" i="131"/>
  <c r="F11" i="131"/>
  <c r="G11" i="131"/>
  <c r="H11" i="131"/>
  <c r="D6" i="131"/>
  <c r="E6" i="131"/>
  <c r="F6" i="131"/>
  <c r="G6" i="131"/>
  <c r="H6" i="131"/>
  <c r="D8" i="131"/>
  <c r="D10" i="131"/>
  <c r="E8" i="131"/>
  <c r="F8" i="131"/>
  <c r="G8" i="131"/>
  <c r="H8" i="131"/>
  <c r="E10" i="131"/>
  <c r="F10" i="131"/>
  <c r="G10" i="131"/>
  <c r="H10" i="131"/>
  <c r="D61" i="131"/>
  <c r="E61" i="131"/>
  <c r="F61" i="131"/>
  <c r="G61" i="131"/>
  <c r="H61" i="131"/>
  <c r="D65" i="131"/>
  <c r="I65" i="131" s="1"/>
  <c r="E65" i="131"/>
  <c r="F65" i="131"/>
  <c r="G65" i="131"/>
  <c r="H65" i="131"/>
  <c r="D63" i="131"/>
  <c r="E63" i="131"/>
  <c r="F63" i="131"/>
  <c r="G63" i="131"/>
  <c r="H63" i="131"/>
  <c r="D62" i="131"/>
  <c r="E62" i="131"/>
  <c r="F62" i="131"/>
  <c r="G62" i="131"/>
  <c r="H62" i="131"/>
  <c r="D51" i="131"/>
  <c r="E51" i="131"/>
  <c r="F51" i="131"/>
  <c r="G51" i="131"/>
  <c r="H51" i="131"/>
  <c r="D50" i="131"/>
  <c r="E50" i="131"/>
  <c r="F50" i="131"/>
  <c r="G50" i="131"/>
  <c r="H50" i="131"/>
  <c r="D52" i="131"/>
  <c r="D54" i="131"/>
  <c r="E52" i="131"/>
  <c r="F52" i="131"/>
  <c r="G52" i="131"/>
  <c r="H52" i="131"/>
  <c r="E54" i="131"/>
  <c r="F54" i="131"/>
  <c r="G54" i="131"/>
  <c r="H54" i="131"/>
  <c r="D29" i="131"/>
  <c r="E29" i="131"/>
  <c r="F29" i="131"/>
  <c r="G29" i="131"/>
  <c r="H29" i="131"/>
  <c r="D31" i="131"/>
  <c r="D33" i="131"/>
  <c r="E31" i="131"/>
  <c r="F31" i="131"/>
  <c r="G31" i="131"/>
  <c r="H31" i="131"/>
  <c r="E33" i="131"/>
  <c r="F33" i="131"/>
  <c r="G33" i="131"/>
  <c r="H33" i="131"/>
  <c r="D28" i="131"/>
  <c r="E28" i="131"/>
  <c r="F28" i="131"/>
  <c r="G28" i="131"/>
  <c r="H28" i="131"/>
  <c r="D30" i="131"/>
  <c r="D32" i="131"/>
  <c r="E30" i="131"/>
  <c r="F30" i="131"/>
  <c r="G30" i="131"/>
  <c r="H30" i="131"/>
  <c r="E32" i="131"/>
  <c r="F32" i="131"/>
  <c r="G32" i="131"/>
  <c r="H32" i="131"/>
  <c r="D18" i="127"/>
  <c r="E18" i="127"/>
  <c r="F18" i="127"/>
  <c r="G18" i="127"/>
  <c r="H18" i="127"/>
  <c r="D17" i="127"/>
  <c r="E17" i="127"/>
  <c r="F17" i="127"/>
  <c r="G17" i="127"/>
  <c r="H17" i="127"/>
  <c r="D19" i="127"/>
  <c r="D21" i="127"/>
  <c r="E19" i="127"/>
  <c r="F19" i="127"/>
  <c r="G19" i="127"/>
  <c r="H19" i="127"/>
  <c r="E21" i="127"/>
  <c r="F21" i="127"/>
  <c r="G21" i="127"/>
  <c r="H21" i="127"/>
  <c r="D62" i="127"/>
  <c r="E62" i="127"/>
  <c r="F62" i="127"/>
  <c r="G62" i="127"/>
  <c r="H62" i="127"/>
  <c r="D64" i="127"/>
  <c r="D66" i="127"/>
  <c r="E64" i="127"/>
  <c r="F64" i="127"/>
  <c r="G64" i="127"/>
  <c r="H64" i="127"/>
  <c r="E66" i="127"/>
  <c r="F66" i="127"/>
  <c r="G66" i="127"/>
  <c r="H66" i="127"/>
  <c r="D61" i="127"/>
  <c r="E61" i="127"/>
  <c r="F61" i="127"/>
  <c r="G61" i="127"/>
  <c r="H61" i="127"/>
  <c r="D63" i="127"/>
  <c r="D65" i="127"/>
  <c r="E63" i="127"/>
  <c r="F63" i="127"/>
  <c r="G63" i="127"/>
  <c r="H63" i="127"/>
  <c r="E65" i="127"/>
  <c r="F65" i="127"/>
  <c r="G65" i="127"/>
  <c r="H65" i="127"/>
  <c r="D51" i="127"/>
  <c r="E51" i="127"/>
  <c r="F51" i="127"/>
  <c r="G51" i="127"/>
  <c r="H51" i="127"/>
  <c r="D50" i="127"/>
  <c r="E50" i="127"/>
  <c r="F50" i="127"/>
  <c r="G50" i="127"/>
  <c r="H50" i="127"/>
  <c r="D52" i="127"/>
  <c r="D54" i="127"/>
  <c r="E52" i="127"/>
  <c r="F52" i="127"/>
  <c r="G52" i="127"/>
  <c r="H52" i="127"/>
  <c r="E54" i="127"/>
  <c r="F54" i="127"/>
  <c r="G54" i="127"/>
  <c r="H54" i="127"/>
  <c r="D29" i="127"/>
  <c r="E29" i="127"/>
  <c r="F29" i="127"/>
  <c r="G29" i="127"/>
  <c r="H29" i="127"/>
  <c r="D31" i="127"/>
  <c r="D33" i="127"/>
  <c r="E31" i="127"/>
  <c r="F31" i="127"/>
  <c r="G31" i="127"/>
  <c r="H31" i="127"/>
  <c r="E33" i="127"/>
  <c r="F33" i="127"/>
  <c r="G33" i="127"/>
  <c r="H33" i="127"/>
  <c r="D28" i="127"/>
  <c r="E28" i="127"/>
  <c r="F28" i="127"/>
  <c r="G28" i="127"/>
  <c r="H28" i="127"/>
  <c r="D30" i="127"/>
  <c r="D32" i="127"/>
  <c r="E30" i="127"/>
  <c r="F30" i="127"/>
  <c r="G30" i="127"/>
  <c r="H30" i="127"/>
  <c r="E32" i="127"/>
  <c r="F32" i="127"/>
  <c r="G32" i="127"/>
  <c r="H32" i="127"/>
  <c r="D20" i="123"/>
  <c r="D22" i="123"/>
  <c r="E20" i="123"/>
  <c r="F20" i="123"/>
  <c r="G20" i="123"/>
  <c r="H20" i="123"/>
  <c r="E22" i="123"/>
  <c r="F22" i="123"/>
  <c r="G22" i="123"/>
  <c r="H22" i="123"/>
  <c r="D19" i="123"/>
  <c r="D21" i="123"/>
  <c r="E19" i="123"/>
  <c r="F19" i="123"/>
  <c r="G19" i="123"/>
  <c r="H19" i="123"/>
  <c r="E21" i="123"/>
  <c r="F21" i="123"/>
  <c r="G21" i="123"/>
  <c r="H21" i="123"/>
  <c r="D40" i="123"/>
  <c r="E40" i="123"/>
  <c r="F40" i="123"/>
  <c r="G40" i="123"/>
  <c r="H40" i="123"/>
  <c r="D42" i="123"/>
  <c r="D44" i="123"/>
  <c r="E42" i="123"/>
  <c r="F42" i="123"/>
  <c r="G42" i="123"/>
  <c r="H42" i="123"/>
  <c r="E44" i="123"/>
  <c r="F44" i="123"/>
  <c r="G44" i="123"/>
  <c r="I44" i="123" s="1"/>
  <c r="H44" i="123"/>
  <c r="D39" i="123"/>
  <c r="E39" i="123"/>
  <c r="F39" i="123"/>
  <c r="G39" i="123"/>
  <c r="H39" i="123"/>
  <c r="D41" i="123"/>
  <c r="D43" i="123"/>
  <c r="E41" i="123"/>
  <c r="F41" i="123"/>
  <c r="G41" i="123"/>
  <c r="H41" i="123"/>
  <c r="E43" i="123"/>
  <c r="F43" i="123"/>
  <c r="G43" i="123"/>
  <c r="H43" i="123"/>
  <c r="D7" i="123"/>
  <c r="E7" i="123"/>
  <c r="F7" i="123"/>
  <c r="G7" i="123"/>
  <c r="H7" i="123"/>
  <c r="D6" i="123"/>
  <c r="E6" i="123"/>
  <c r="F6" i="123"/>
  <c r="G6" i="123"/>
  <c r="H6" i="123"/>
  <c r="D18" i="119"/>
  <c r="E18" i="119"/>
  <c r="F18" i="119"/>
  <c r="G18" i="119"/>
  <c r="H18" i="119"/>
  <c r="D17" i="119"/>
  <c r="E17" i="119"/>
  <c r="F17" i="119"/>
  <c r="G17" i="119"/>
  <c r="H17" i="119"/>
  <c r="D7" i="119"/>
  <c r="E7" i="119"/>
  <c r="F7" i="119"/>
  <c r="G7" i="119"/>
  <c r="H7" i="119"/>
  <c r="D6" i="119"/>
  <c r="E6" i="119"/>
  <c r="F6" i="119"/>
  <c r="G6" i="119"/>
  <c r="H6" i="119"/>
  <c r="D62" i="123"/>
  <c r="E62" i="123"/>
  <c r="F62" i="123"/>
  <c r="G62" i="123"/>
  <c r="H62" i="123"/>
  <c r="D64" i="123"/>
  <c r="D66" i="123"/>
  <c r="E64" i="123"/>
  <c r="F64" i="123"/>
  <c r="G64" i="123"/>
  <c r="H64" i="123"/>
  <c r="E66" i="123"/>
  <c r="F66" i="123"/>
  <c r="G66" i="123"/>
  <c r="H66" i="123"/>
  <c r="D61" i="123"/>
  <c r="E61" i="123"/>
  <c r="F61" i="123"/>
  <c r="G61" i="123"/>
  <c r="H61" i="123"/>
  <c r="D63" i="123"/>
  <c r="D65" i="123"/>
  <c r="E63" i="123"/>
  <c r="F63" i="123"/>
  <c r="G63" i="123"/>
  <c r="H63" i="123"/>
  <c r="E65" i="123"/>
  <c r="F65" i="123"/>
  <c r="G65" i="123"/>
  <c r="H65" i="123"/>
  <c r="D51" i="123"/>
  <c r="E51" i="123"/>
  <c r="F51" i="123"/>
  <c r="G51" i="123"/>
  <c r="H51" i="123"/>
  <c r="D50" i="123"/>
  <c r="E50" i="123"/>
  <c r="F50" i="123"/>
  <c r="G50" i="123"/>
  <c r="H50" i="123"/>
  <c r="D52" i="123"/>
  <c r="D54" i="123"/>
  <c r="E52" i="123"/>
  <c r="F52" i="123"/>
  <c r="G52" i="123"/>
  <c r="H52" i="123"/>
  <c r="E54" i="123"/>
  <c r="F54" i="123"/>
  <c r="G54" i="123"/>
  <c r="H54" i="123"/>
  <c r="D29" i="123"/>
  <c r="E29" i="123"/>
  <c r="F29" i="123"/>
  <c r="G29" i="123"/>
  <c r="H29" i="123"/>
  <c r="D31" i="123"/>
  <c r="D33" i="123"/>
  <c r="E31" i="123"/>
  <c r="F31" i="123"/>
  <c r="G31" i="123"/>
  <c r="H31" i="123"/>
  <c r="E33" i="123"/>
  <c r="F33" i="123"/>
  <c r="G33" i="123"/>
  <c r="H33" i="123"/>
  <c r="D28" i="123"/>
  <c r="E28" i="123"/>
  <c r="F28" i="123"/>
  <c r="G28" i="123"/>
  <c r="H28" i="123"/>
  <c r="D30" i="123"/>
  <c r="D32" i="123"/>
  <c r="E30" i="123"/>
  <c r="F30" i="123"/>
  <c r="G30" i="123"/>
  <c r="H30" i="123"/>
  <c r="E32" i="123"/>
  <c r="F32" i="123"/>
  <c r="G32" i="123"/>
  <c r="H32" i="123"/>
  <c r="D62" i="119"/>
  <c r="E62" i="119"/>
  <c r="F62" i="119"/>
  <c r="G62" i="119"/>
  <c r="H62" i="119"/>
  <c r="D61" i="119"/>
  <c r="E61" i="119"/>
  <c r="F61" i="119"/>
  <c r="G61" i="119"/>
  <c r="H61" i="119"/>
  <c r="D51" i="119"/>
  <c r="E51" i="119"/>
  <c r="F51" i="119"/>
  <c r="G51" i="119"/>
  <c r="H51" i="119"/>
  <c r="D50" i="119"/>
  <c r="E50" i="119"/>
  <c r="F50" i="119"/>
  <c r="G50" i="119"/>
  <c r="H50" i="119"/>
  <c r="D29" i="119"/>
  <c r="E29" i="119"/>
  <c r="F29" i="119"/>
  <c r="G29" i="119"/>
  <c r="H29" i="119"/>
  <c r="D28" i="119"/>
  <c r="E28" i="119"/>
  <c r="F28" i="119"/>
  <c r="G28" i="119"/>
  <c r="H28" i="119"/>
  <c r="D62" i="118"/>
  <c r="E62" i="118"/>
  <c r="F62" i="118"/>
  <c r="G62" i="118"/>
  <c r="H62" i="118"/>
  <c r="D61" i="118"/>
  <c r="E61" i="118"/>
  <c r="F61" i="118"/>
  <c r="G61" i="118"/>
  <c r="H61" i="118"/>
  <c r="D51" i="118"/>
  <c r="E51" i="118"/>
  <c r="F51" i="118"/>
  <c r="G51" i="118"/>
  <c r="H51" i="118"/>
  <c r="D50" i="118"/>
  <c r="E50" i="118"/>
  <c r="F50" i="118"/>
  <c r="G50" i="118"/>
  <c r="H50" i="118"/>
  <c r="D29" i="118"/>
  <c r="E29" i="118"/>
  <c r="F29" i="118"/>
  <c r="G29" i="118"/>
  <c r="H29" i="118"/>
  <c r="D28" i="118"/>
  <c r="E28" i="118"/>
  <c r="F28" i="118"/>
  <c r="G28" i="118"/>
  <c r="H28" i="118"/>
  <c r="D18" i="118"/>
  <c r="E18" i="118"/>
  <c r="F18" i="118"/>
  <c r="G18" i="118"/>
  <c r="H18" i="118"/>
  <c r="D17" i="118"/>
  <c r="E17" i="118"/>
  <c r="F17" i="118"/>
  <c r="G17" i="118"/>
  <c r="H17" i="118"/>
  <c r="D62" i="1"/>
  <c r="E62" i="1"/>
  <c r="F62" i="1"/>
  <c r="G62" i="1"/>
  <c r="H62" i="1"/>
  <c r="D61" i="1"/>
  <c r="E61" i="1"/>
  <c r="F61" i="1"/>
  <c r="G61" i="1"/>
  <c r="H61" i="1"/>
  <c r="D63" i="1"/>
  <c r="D65" i="1"/>
  <c r="I65" i="1" s="1"/>
  <c r="E63" i="1"/>
  <c r="F63" i="1"/>
  <c r="G63" i="1"/>
  <c r="H63" i="1"/>
  <c r="E65" i="1"/>
  <c r="F65" i="1"/>
  <c r="G65" i="1"/>
  <c r="H65" i="1"/>
  <c r="D51" i="1"/>
  <c r="E51" i="1"/>
  <c r="F51" i="1"/>
  <c r="G51" i="1"/>
  <c r="H51" i="1"/>
  <c r="D50" i="1"/>
  <c r="E50" i="1"/>
  <c r="F50" i="1"/>
  <c r="G50" i="1"/>
  <c r="H50" i="1"/>
  <c r="D52" i="1"/>
  <c r="D54" i="1"/>
  <c r="E52" i="1"/>
  <c r="F52" i="1"/>
  <c r="G52" i="1"/>
  <c r="H52" i="1"/>
  <c r="E54" i="1"/>
  <c r="I54" i="1" s="1"/>
  <c r="F54" i="1"/>
  <c r="G54" i="1"/>
  <c r="H54" i="1"/>
  <c r="D29" i="1"/>
  <c r="E29" i="1"/>
  <c r="F29" i="1"/>
  <c r="G29" i="1"/>
  <c r="H29" i="1"/>
  <c r="I29" i="1" s="1"/>
  <c r="D28" i="1"/>
  <c r="E28" i="1"/>
  <c r="F28" i="1"/>
  <c r="G28" i="1"/>
  <c r="H28" i="1"/>
  <c r="D30" i="1"/>
  <c r="I30" i="1" s="1"/>
  <c r="D32" i="1"/>
  <c r="E30" i="1"/>
  <c r="F30" i="1"/>
  <c r="G30" i="1"/>
  <c r="H30" i="1"/>
  <c r="E32" i="1"/>
  <c r="F32" i="1"/>
  <c r="G32" i="1"/>
  <c r="H32" i="1"/>
  <c r="H54" i="118"/>
  <c r="D54" i="118"/>
  <c r="E54" i="118"/>
  <c r="F54" i="118"/>
  <c r="G54" i="118"/>
  <c r="H52" i="118"/>
  <c r="D52" i="118"/>
  <c r="E52" i="118"/>
  <c r="F52" i="118"/>
  <c r="G52" i="118"/>
  <c r="H66" i="118"/>
  <c r="D66" i="118"/>
  <c r="E66" i="118"/>
  <c r="F66" i="118"/>
  <c r="G66" i="118"/>
  <c r="H64" i="118"/>
  <c r="D64" i="118"/>
  <c r="E64" i="118"/>
  <c r="F64" i="118"/>
  <c r="G64" i="118"/>
  <c r="H65" i="118"/>
  <c r="D65" i="118"/>
  <c r="E65" i="118"/>
  <c r="F65" i="118"/>
  <c r="G65" i="118"/>
  <c r="H63" i="118"/>
  <c r="D63" i="118"/>
  <c r="E63" i="118"/>
  <c r="F63" i="118"/>
  <c r="G63" i="118"/>
  <c r="M38" i="139"/>
  <c r="M38" i="138"/>
  <c r="M38" i="136"/>
  <c r="E22" i="118"/>
  <c r="D36" i="67"/>
  <c r="D79" i="67"/>
  <c r="D64" i="1"/>
  <c r="D66" i="1"/>
  <c r="E64" i="1"/>
  <c r="F64" i="1"/>
  <c r="G64" i="1"/>
  <c r="H64" i="1"/>
  <c r="E66" i="1"/>
  <c r="F66" i="1"/>
  <c r="G66" i="1"/>
  <c r="H66" i="1"/>
  <c r="D8" i="118"/>
  <c r="D10" i="118"/>
  <c r="E10" i="118"/>
  <c r="F10" i="118"/>
  <c r="G10" i="118"/>
  <c r="H10" i="118"/>
  <c r="E8" i="118"/>
  <c r="F8" i="118"/>
  <c r="G8" i="118"/>
  <c r="H8" i="118"/>
  <c r="D8" i="119"/>
  <c r="D10" i="119"/>
  <c r="E8" i="119"/>
  <c r="F8" i="119"/>
  <c r="G8" i="119"/>
  <c r="H8" i="119"/>
  <c r="E10" i="119"/>
  <c r="F10" i="119"/>
  <c r="G10" i="119"/>
  <c r="H10" i="119"/>
  <c r="D8" i="123"/>
  <c r="D10" i="123"/>
  <c r="E10" i="123"/>
  <c r="F10" i="123"/>
  <c r="G10" i="123"/>
  <c r="H10" i="123"/>
  <c r="E8" i="123"/>
  <c r="F8" i="123"/>
  <c r="G8" i="123"/>
  <c r="H8" i="123"/>
  <c r="D8" i="127"/>
  <c r="D10" i="127"/>
  <c r="E8" i="127"/>
  <c r="F8" i="127"/>
  <c r="G8" i="127"/>
  <c r="H8" i="127"/>
  <c r="E10" i="127"/>
  <c r="F10" i="127"/>
  <c r="G10" i="127"/>
  <c r="H10" i="127"/>
  <c r="D9" i="127"/>
  <c r="D11" i="127"/>
  <c r="E11" i="127"/>
  <c r="F11" i="127"/>
  <c r="G11" i="127"/>
  <c r="H11" i="127"/>
  <c r="E9" i="127"/>
  <c r="F9" i="127"/>
  <c r="G9" i="127"/>
  <c r="H9" i="127"/>
  <c r="M38" i="25"/>
  <c r="D53" i="131"/>
  <c r="E53" i="131"/>
  <c r="F53" i="131"/>
  <c r="G53" i="131"/>
  <c r="H53" i="131"/>
  <c r="D55" i="131"/>
  <c r="E55" i="131"/>
  <c r="F55" i="131"/>
  <c r="G55" i="131"/>
  <c r="H55" i="131"/>
  <c r="D64" i="131"/>
  <c r="E64" i="131"/>
  <c r="F64" i="131"/>
  <c r="G64" i="131"/>
  <c r="H64" i="131"/>
  <c r="D66" i="131"/>
  <c r="E66" i="131"/>
  <c r="F66" i="131"/>
  <c r="G66" i="131"/>
  <c r="H66" i="131"/>
  <c r="O70" i="131"/>
  <c r="I6" i="134"/>
  <c r="I10" i="134" s="1"/>
  <c r="I7" i="134"/>
  <c r="I14" i="134"/>
  <c r="I18" i="134" s="1"/>
  <c r="I15" i="134"/>
  <c r="I22" i="134"/>
  <c r="I23" i="134"/>
  <c r="I30" i="134"/>
  <c r="I31" i="134"/>
  <c r="I38" i="134"/>
  <c r="I42" i="134" s="1"/>
  <c r="I39" i="134"/>
  <c r="I46" i="134"/>
  <c r="I47" i="134"/>
  <c r="M52" i="134"/>
  <c r="I6" i="132"/>
  <c r="I7" i="132"/>
  <c r="I14" i="132"/>
  <c r="I15" i="132"/>
  <c r="I22" i="132"/>
  <c r="I23" i="132"/>
  <c r="I30" i="132"/>
  <c r="I31" i="132"/>
  <c r="I38" i="132"/>
  <c r="I39" i="132"/>
  <c r="I46" i="132"/>
  <c r="I47" i="132"/>
  <c r="M52" i="132"/>
  <c r="I6" i="133"/>
  <c r="I7" i="133"/>
  <c r="I14" i="133"/>
  <c r="I15" i="133"/>
  <c r="I22" i="133"/>
  <c r="I23" i="133"/>
  <c r="I30" i="133"/>
  <c r="I31" i="133"/>
  <c r="I38" i="133"/>
  <c r="I39" i="133"/>
  <c r="I46" i="133"/>
  <c r="I47" i="133"/>
  <c r="M52" i="133"/>
  <c r="D20" i="127"/>
  <c r="E20" i="127"/>
  <c r="F20" i="127"/>
  <c r="G20" i="127"/>
  <c r="H20" i="127"/>
  <c r="D22" i="127"/>
  <c r="E22" i="127"/>
  <c r="F22" i="127"/>
  <c r="G22" i="127"/>
  <c r="H22" i="127"/>
  <c r="D53" i="127"/>
  <c r="E53" i="127"/>
  <c r="F53" i="127"/>
  <c r="G53" i="127"/>
  <c r="H53" i="127"/>
  <c r="D55" i="127"/>
  <c r="E55" i="127"/>
  <c r="F55" i="127"/>
  <c r="G55" i="127"/>
  <c r="H55" i="127"/>
  <c r="O70" i="127"/>
  <c r="I6" i="130"/>
  <c r="I7" i="130"/>
  <c r="I14" i="130"/>
  <c r="I15" i="130"/>
  <c r="I22" i="130"/>
  <c r="I26" i="130" s="1"/>
  <c r="I23" i="130"/>
  <c r="I30" i="130"/>
  <c r="I34" i="130" s="1"/>
  <c r="I31" i="130"/>
  <c r="I38" i="130"/>
  <c r="I39" i="130"/>
  <c r="I46" i="130"/>
  <c r="I47" i="130"/>
  <c r="M52" i="130"/>
  <c r="I6" i="129"/>
  <c r="I7" i="129"/>
  <c r="I14" i="129"/>
  <c r="I15" i="129"/>
  <c r="I22" i="129"/>
  <c r="I23" i="129"/>
  <c r="I30" i="129"/>
  <c r="I31" i="129"/>
  <c r="I38" i="129"/>
  <c r="I39" i="129"/>
  <c r="I46" i="129"/>
  <c r="I47" i="129"/>
  <c r="M52" i="129"/>
  <c r="I6" i="128"/>
  <c r="I7" i="128"/>
  <c r="I14" i="128"/>
  <c r="I15" i="128"/>
  <c r="I22" i="128"/>
  <c r="I23" i="128"/>
  <c r="I30" i="128"/>
  <c r="I31" i="128"/>
  <c r="I38" i="128"/>
  <c r="I39" i="128"/>
  <c r="I46" i="128"/>
  <c r="I47" i="128"/>
  <c r="M52" i="128"/>
  <c r="D9" i="123"/>
  <c r="E9" i="123"/>
  <c r="F9" i="123"/>
  <c r="G9" i="123"/>
  <c r="H9" i="123"/>
  <c r="D11" i="123"/>
  <c r="E11" i="123"/>
  <c r="F11" i="123"/>
  <c r="G11" i="123"/>
  <c r="H11" i="123"/>
  <c r="D53" i="123"/>
  <c r="E53" i="123"/>
  <c r="F53" i="123"/>
  <c r="G53" i="123"/>
  <c r="H53" i="123"/>
  <c r="D55" i="123"/>
  <c r="E55" i="123"/>
  <c r="F55" i="123"/>
  <c r="G55" i="123"/>
  <c r="H55" i="123"/>
  <c r="O70" i="123"/>
  <c r="I6" i="126"/>
  <c r="I7" i="126"/>
  <c r="I14" i="126"/>
  <c r="I18" i="126" s="1"/>
  <c r="I15" i="126"/>
  <c r="I22" i="126"/>
  <c r="I23" i="126"/>
  <c r="I30" i="126"/>
  <c r="I31" i="126"/>
  <c r="I38" i="126"/>
  <c r="I39" i="126"/>
  <c r="I46" i="126"/>
  <c r="I50" i="126" s="1"/>
  <c r="I47" i="126"/>
  <c r="M52" i="126"/>
  <c r="I6" i="125"/>
  <c r="I7" i="125"/>
  <c r="I14" i="125"/>
  <c r="I15" i="125"/>
  <c r="I22" i="125"/>
  <c r="I23" i="125"/>
  <c r="I30" i="125"/>
  <c r="I31" i="125"/>
  <c r="I38" i="125"/>
  <c r="I39" i="125"/>
  <c r="I46" i="125"/>
  <c r="I47" i="125"/>
  <c r="M52" i="125"/>
  <c r="I6" i="124"/>
  <c r="I7" i="124"/>
  <c r="I14" i="124"/>
  <c r="I15" i="124"/>
  <c r="I22" i="124"/>
  <c r="I23" i="124"/>
  <c r="I30" i="124"/>
  <c r="I31" i="124"/>
  <c r="I38" i="124"/>
  <c r="I39" i="124"/>
  <c r="I46" i="124"/>
  <c r="I47" i="124"/>
  <c r="M52" i="124"/>
  <c r="D9" i="119"/>
  <c r="E9" i="119"/>
  <c r="F9" i="119"/>
  <c r="G9" i="119"/>
  <c r="H9" i="119"/>
  <c r="D11" i="119"/>
  <c r="E11" i="119"/>
  <c r="F11" i="119"/>
  <c r="G11" i="119"/>
  <c r="H11" i="119"/>
  <c r="D19" i="119"/>
  <c r="E19" i="119"/>
  <c r="F19" i="119"/>
  <c r="G19" i="119"/>
  <c r="H19" i="119"/>
  <c r="D20" i="119"/>
  <c r="E20" i="119"/>
  <c r="F20" i="119"/>
  <c r="G20" i="119"/>
  <c r="H20" i="119"/>
  <c r="D21" i="119"/>
  <c r="E21" i="119"/>
  <c r="F21" i="119"/>
  <c r="G21" i="119"/>
  <c r="H21" i="119"/>
  <c r="D22" i="119"/>
  <c r="E22" i="119"/>
  <c r="F22" i="119"/>
  <c r="G22" i="119"/>
  <c r="H22" i="119"/>
  <c r="D30" i="119"/>
  <c r="E30" i="119"/>
  <c r="F30" i="119"/>
  <c r="G30" i="119"/>
  <c r="H30" i="119"/>
  <c r="D31" i="119"/>
  <c r="E31" i="119"/>
  <c r="F31" i="119"/>
  <c r="G31" i="119"/>
  <c r="H31" i="119"/>
  <c r="D32" i="119"/>
  <c r="E32" i="119"/>
  <c r="F32" i="119"/>
  <c r="G32" i="119"/>
  <c r="H32" i="119"/>
  <c r="D33" i="119"/>
  <c r="E33" i="119"/>
  <c r="F33" i="119"/>
  <c r="G33" i="119"/>
  <c r="H33" i="119"/>
  <c r="D42" i="119"/>
  <c r="E42" i="119"/>
  <c r="F42" i="119"/>
  <c r="G42" i="119"/>
  <c r="H42" i="119"/>
  <c r="D44" i="119"/>
  <c r="E44" i="119"/>
  <c r="F44" i="119"/>
  <c r="G44" i="119"/>
  <c r="H44" i="119"/>
  <c r="D52" i="119"/>
  <c r="E52" i="119"/>
  <c r="F52" i="119"/>
  <c r="G52" i="119"/>
  <c r="H52" i="119"/>
  <c r="D53" i="119"/>
  <c r="E53" i="119"/>
  <c r="F53" i="119"/>
  <c r="G53" i="119"/>
  <c r="H53" i="119"/>
  <c r="D54" i="119"/>
  <c r="E54" i="119"/>
  <c r="F54" i="119"/>
  <c r="G54" i="119"/>
  <c r="H54" i="119"/>
  <c r="D55" i="119"/>
  <c r="E55" i="119"/>
  <c r="F55" i="119"/>
  <c r="G55" i="119"/>
  <c r="H55" i="119"/>
  <c r="D63" i="119"/>
  <c r="E63" i="119"/>
  <c r="F63" i="119"/>
  <c r="G63" i="119"/>
  <c r="H63" i="119"/>
  <c r="D64" i="119"/>
  <c r="E64" i="119"/>
  <c r="F64" i="119"/>
  <c r="G64" i="119"/>
  <c r="H64" i="119"/>
  <c r="D65" i="119"/>
  <c r="E65" i="119"/>
  <c r="I65" i="119" s="1"/>
  <c r="F65" i="119"/>
  <c r="G65" i="119"/>
  <c r="H65" i="119"/>
  <c r="D66" i="119"/>
  <c r="E66" i="119"/>
  <c r="F66" i="119"/>
  <c r="G66" i="119"/>
  <c r="H66" i="119"/>
  <c r="O70" i="119"/>
  <c r="I6" i="122"/>
  <c r="I7" i="122"/>
  <c r="I14" i="122"/>
  <c r="I15" i="122"/>
  <c r="I22" i="122"/>
  <c r="I23" i="122"/>
  <c r="I30" i="122"/>
  <c r="I34" i="122" s="1"/>
  <c r="I31" i="122"/>
  <c r="I38" i="122"/>
  <c r="I39" i="122"/>
  <c r="I46" i="122"/>
  <c r="I47" i="122"/>
  <c r="M52" i="122"/>
  <c r="I6" i="121"/>
  <c r="I7" i="121"/>
  <c r="I14" i="121"/>
  <c r="I15" i="121"/>
  <c r="I22" i="121"/>
  <c r="I23" i="121"/>
  <c r="I30" i="121"/>
  <c r="I31" i="121"/>
  <c r="I38" i="121"/>
  <c r="I39" i="121"/>
  <c r="I46" i="121"/>
  <c r="I47" i="121"/>
  <c r="M52" i="121"/>
  <c r="I6" i="120"/>
  <c r="I7" i="120"/>
  <c r="I14" i="120"/>
  <c r="I15" i="120"/>
  <c r="I22" i="120"/>
  <c r="I23" i="120"/>
  <c r="I30" i="120"/>
  <c r="I31" i="120"/>
  <c r="I38" i="120"/>
  <c r="I39" i="120"/>
  <c r="I46" i="120"/>
  <c r="I47" i="120"/>
  <c r="M52" i="120"/>
  <c r="D9" i="118"/>
  <c r="E9" i="118"/>
  <c r="F9" i="118"/>
  <c r="G9" i="118"/>
  <c r="H9" i="118"/>
  <c r="D11" i="118"/>
  <c r="E11" i="118"/>
  <c r="F11" i="118"/>
  <c r="G11" i="118"/>
  <c r="H11" i="118"/>
  <c r="D19" i="118"/>
  <c r="E19" i="118"/>
  <c r="F19" i="118"/>
  <c r="G19" i="118"/>
  <c r="H19" i="118"/>
  <c r="D20" i="118"/>
  <c r="E20" i="118"/>
  <c r="F20" i="118"/>
  <c r="G20" i="118"/>
  <c r="H20" i="118"/>
  <c r="D21" i="118"/>
  <c r="E21" i="118"/>
  <c r="F21" i="118"/>
  <c r="G21" i="118"/>
  <c r="H21" i="118"/>
  <c r="D22" i="118"/>
  <c r="F22" i="118"/>
  <c r="G22" i="118"/>
  <c r="H22" i="118"/>
  <c r="D30" i="118"/>
  <c r="E30" i="118"/>
  <c r="F30" i="118"/>
  <c r="G30" i="118"/>
  <c r="H30" i="118"/>
  <c r="D31" i="118"/>
  <c r="E31" i="118"/>
  <c r="F31" i="118"/>
  <c r="G31" i="118"/>
  <c r="I31" i="118" s="1"/>
  <c r="H31" i="118"/>
  <c r="D32" i="118"/>
  <c r="E32" i="118"/>
  <c r="F32" i="118"/>
  <c r="G32" i="118"/>
  <c r="H32" i="118"/>
  <c r="D33" i="118"/>
  <c r="E33" i="118"/>
  <c r="F33" i="118"/>
  <c r="G33" i="118"/>
  <c r="H33" i="118"/>
  <c r="D41" i="118"/>
  <c r="E41" i="118"/>
  <c r="F41" i="118"/>
  <c r="G41" i="118"/>
  <c r="H41" i="118"/>
  <c r="D42" i="118"/>
  <c r="E42" i="118"/>
  <c r="F42" i="118"/>
  <c r="G42" i="118"/>
  <c r="H42" i="118"/>
  <c r="D43" i="118"/>
  <c r="E43" i="118"/>
  <c r="F43" i="118"/>
  <c r="G43" i="118"/>
  <c r="H43" i="118"/>
  <c r="D44" i="118"/>
  <c r="E44" i="118"/>
  <c r="F44" i="118"/>
  <c r="G44" i="118"/>
  <c r="H44" i="118"/>
  <c r="D53" i="118"/>
  <c r="E53" i="118"/>
  <c r="F53" i="118"/>
  <c r="G53" i="118"/>
  <c r="H53" i="118"/>
  <c r="D55" i="118"/>
  <c r="E55" i="118"/>
  <c r="F55" i="118"/>
  <c r="G55" i="118"/>
  <c r="H55" i="118"/>
  <c r="O70" i="118"/>
  <c r="I6" i="116"/>
  <c r="I7" i="116"/>
  <c r="I14" i="116"/>
  <c r="I15" i="116"/>
  <c r="I22" i="116"/>
  <c r="I26" i="116" s="1"/>
  <c r="I23" i="116"/>
  <c r="I30" i="116"/>
  <c r="I31" i="116"/>
  <c r="I38" i="116"/>
  <c r="I39" i="116"/>
  <c r="I46" i="116"/>
  <c r="I50" i="116" s="1"/>
  <c r="I47" i="116"/>
  <c r="M52" i="116"/>
  <c r="I6" i="115"/>
  <c r="I7" i="115"/>
  <c r="I14" i="115"/>
  <c r="I15" i="115"/>
  <c r="I22" i="115"/>
  <c r="I23" i="115"/>
  <c r="I30" i="115"/>
  <c r="I31" i="115"/>
  <c r="I38" i="115"/>
  <c r="I39" i="115"/>
  <c r="I46" i="115"/>
  <c r="I47" i="115"/>
  <c r="M52" i="115"/>
  <c r="I6" i="114"/>
  <c r="I7" i="114"/>
  <c r="I14" i="114"/>
  <c r="I15" i="114"/>
  <c r="I22" i="114"/>
  <c r="I23" i="114"/>
  <c r="I30" i="114"/>
  <c r="I31" i="114"/>
  <c r="I38" i="114"/>
  <c r="I39" i="114"/>
  <c r="I46" i="114"/>
  <c r="I47" i="114"/>
  <c r="M52" i="114"/>
  <c r="D20" i="1"/>
  <c r="E20" i="1"/>
  <c r="F20" i="1"/>
  <c r="G20" i="1"/>
  <c r="H20" i="1"/>
  <c r="D22" i="1"/>
  <c r="E22" i="1"/>
  <c r="F22" i="1"/>
  <c r="G22" i="1"/>
  <c r="H22" i="1"/>
  <c r="D31" i="1"/>
  <c r="E31" i="1"/>
  <c r="F31" i="1"/>
  <c r="G31" i="1"/>
  <c r="H31" i="1"/>
  <c r="I31" i="1" s="1"/>
  <c r="D33" i="1"/>
  <c r="E33" i="1"/>
  <c r="F33" i="1"/>
  <c r="G33" i="1"/>
  <c r="H33" i="1"/>
  <c r="D42" i="1"/>
  <c r="E42" i="1"/>
  <c r="F42" i="1"/>
  <c r="G42" i="1"/>
  <c r="H42" i="1"/>
  <c r="D44" i="1"/>
  <c r="E44" i="1"/>
  <c r="F44" i="1"/>
  <c r="G44" i="1"/>
  <c r="H44" i="1"/>
  <c r="D53" i="1"/>
  <c r="E53" i="1"/>
  <c r="F53" i="1"/>
  <c r="G53" i="1"/>
  <c r="H53" i="1"/>
  <c r="D55" i="1"/>
  <c r="E55" i="1"/>
  <c r="F55" i="1"/>
  <c r="G55" i="1"/>
  <c r="H55" i="1"/>
  <c r="O70" i="1"/>
  <c r="I6" i="112"/>
  <c r="I7" i="112"/>
  <c r="I14" i="112"/>
  <c r="I15" i="112"/>
  <c r="I22" i="112"/>
  <c r="I26" i="112" s="1"/>
  <c r="I23" i="112"/>
  <c r="I30" i="112"/>
  <c r="I31" i="112"/>
  <c r="I38" i="112"/>
  <c r="I39" i="112"/>
  <c r="I46" i="112"/>
  <c r="I50" i="112" s="1"/>
  <c r="I47" i="112"/>
  <c r="M52" i="112"/>
  <c r="I6" i="111"/>
  <c r="I7" i="111"/>
  <c r="I14" i="111"/>
  <c r="I15" i="111"/>
  <c r="I22" i="111"/>
  <c r="I23" i="111"/>
  <c r="I30" i="111"/>
  <c r="I31" i="111"/>
  <c r="I38" i="111"/>
  <c r="I39" i="111"/>
  <c r="I46" i="111"/>
  <c r="I47" i="111"/>
  <c r="M52" i="111"/>
  <c r="I6" i="81"/>
  <c r="I7" i="81"/>
  <c r="G9" i="81" s="1"/>
  <c r="I14" i="81"/>
  <c r="I15" i="81"/>
  <c r="H17" i="81" s="1"/>
  <c r="I22" i="81"/>
  <c r="I23" i="81"/>
  <c r="I30" i="81"/>
  <c r="H32" i="81" s="1"/>
  <c r="I31" i="81"/>
  <c r="E33" i="81" s="1"/>
  <c r="E34" i="81" s="1"/>
  <c r="I38" i="81"/>
  <c r="I39" i="81"/>
  <c r="F41" i="81" s="1"/>
  <c r="I46" i="81"/>
  <c r="I47" i="81"/>
  <c r="G49" i="81" s="1"/>
  <c r="G50" i="81" s="1"/>
  <c r="M52" i="81"/>
  <c r="Q70" i="119"/>
  <c r="I42" i="130"/>
  <c r="I42" i="116"/>
  <c r="O38" i="138"/>
  <c r="I42" i="112"/>
  <c r="I42" i="111"/>
  <c r="I34" i="116"/>
  <c r="I50" i="130"/>
  <c r="I18" i="130"/>
  <c r="I26" i="134"/>
  <c r="I26" i="132"/>
  <c r="I10" i="118"/>
  <c r="I34" i="134"/>
  <c r="I18" i="122"/>
  <c r="I50" i="122"/>
  <c r="I10" i="116"/>
  <c r="I44" i="1"/>
  <c r="I26" i="122"/>
  <c r="I26" i="126"/>
  <c r="I10" i="112"/>
  <c r="I42" i="122"/>
  <c r="O52" i="81"/>
  <c r="O52" i="133"/>
  <c r="F36" i="67"/>
  <c r="F32" i="81"/>
  <c r="I21" i="127"/>
  <c r="I42" i="131"/>
  <c r="I43" i="1"/>
  <c r="I33" i="1" l="1"/>
  <c r="I65" i="123"/>
  <c r="I21" i="123"/>
  <c r="I65" i="127"/>
  <c r="I10" i="131"/>
  <c r="I9" i="131"/>
  <c r="I11" i="1"/>
  <c r="I43" i="131"/>
  <c r="E18" i="81"/>
  <c r="H18" i="81"/>
  <c r="I43" i="118"/>
  <c r="I55" i="127"/>
  <c r="I43" i="123"/>
  <c r="I66" i="1"/>
  <c r="I52" i="1"/>
  <c r="I33" i="123"/>
  <c r="I31" i="123"/>
  <c r="I54" i="123"/>
  <c r="I32" i="118"/>
  <c r="I22" i="118"/>
  <c r="I54" i="119"/>
  <c r="I10" i="119"/>
  <c r="I33" i="119"/>
  <c r="I11" i="119"/>
  <c r="I33" i="118"/>
  <c r="I32" i="119"/>
  <c r="I22" i="119"/>
  <c r="I18" i="131"/>
  <c r="I62" i="131"/>
  <c r="I20" i="123"/>
  <c r="E24" i="123" s="1"/>
  <c r="K9" i="135" s="1"/>
  <c r="D41" i="81"/>
  <c r="H41" i="81"/>
  <c r="E49" i="81"/>
  <c r="E50" i="81" s="1"/>
  <c r="D49" i="81"/>
  <c r="D50" i="81" s="1"/>
  <c r="I63" i="131"/>
  <c r="F9" i="134"/>
  <c r="D9" i="134"/>
  <c r="E9" i="134"/>
  <c r="E10" i="134" s="1"/>
  <c r="H9" i="134"/>
  <c r="G9" i="134"/>
  <c r="G10" i="134" s="1"/>
  <c r="H40" i="134"/>
  <c r="F40" i="134"/>
  <c r="G40" i="134"/>
  <c r="E40" i="134"/>
  <c r="D40" i="134"/>
  <c r="H8" i="134"/>
  <c r="D8" i="134"/>
  <c r="D10" i="134"/>
  <c r="G8" i="134"/>
  <c r="F8" i="134"/>
  <c r="E8" i="134"/>
  <c r="H10" i="134"/>
  <c r="F10" i="134"/>
  <c r="F33" i="134"/>
  <c r="E33" i="134"/>
  <c r="E34" i="134" s="1"/>
  <c r="D33" i="134"/>
  <c r="H33" i="134"/>
  <c r="G33" i="134"/>
  <c r="G34" i="134" s="1"/>
  <c r="I32" i="131"/>
  <c r="I22" i="131"/>
  <c r="H32" i="134"/>
  <c r="F32" i="134"/>
  <c r="D34" i="134"/>
  <c r="G32" i="134"/>
  <c r="E32" i="134"/>
  <c r="D32" i="134"/>
  <c r="H34" i="134"/>
  <c r="F34" i="134"/>
  <c r="F41" i="134"/>
  <c r="F42" i="134" s="1"/>
  <c r="E41" i="134"/>
  <c r="E42" i="134" s="1"/>
  <c r="D41" i="134"/>
  <c r="D42" i="134" s="1"/>
  <c r="H41" i="134"/>
  <c r="H42" i="134" s="1"/>
  <c r="G41" i="134"/>
  <c r="G42" i="134" s="1"/>
  <c r="H25" i="134"/>
  <c r="H26" i="134" s="1"/>
  <c r="G25" i="134"/>
  <c r="G26" i="134" s="1"/>
  <c r="F25" i="134"/>
  <c r="E25" i="134"/>
  <c r="E26" i="134" s="1"/>
  <c r="D25" i="134"/>
  <c r="I11" i="131"/>
  <c r="H24" i="134"/>
  <c r="F24" i="134"/>
  <c r="F26" i="134"/>
  <c r="D26" i="134"/>
  <c r="G24" i="134"/>
  <c r="E24" i="134"/>
  <c r="D24" i="134"/>
  <c r="F49" i="134"/>
  <c r="F50" i="134" s="1"/>
  <c r="H49" i="134"/>
  <c r="G49" i="134"/>
  <c r="G50" i="134" s="1"/>
  <c r="E49" i="134"/>
  <c r="D49" i="134"/>
  <c r="G17" i="134"/>
  <c r="F17" i="134"/>
  <c r="F18" i="134" s="1"/>
  <c r="E17" i="134"/>
  <c r="E18" i="134" s="1"/>
  <c r="D17" i="134"/>
  <c r="D18" i="134" s="1"/>
  <c r="H17" i="134"/>
  <c r="H18" i="134" s="1"/>
  <c r="E50" i="134"/>
  <c r="H48" i="134"/>
  <c r="D50" i="134"/>
  <c r="G48" i="134"/>
  <c r="F48" i="134"/>
  <c r="E48" i="134"/>
  <c r="D48" i="134"/>
  <c r="H50" i="134"/>
  <c r="H16" i="134"/>
  <c r="F16" i="134"/>
  <c r="G16" i="134"/>
  <c r="D16" i="134"/>
  <c r="G18" i="134"/>
  <c r="E16" i="134"/>
  <c r="F41" i="132"/>
  <c r="E41" i="132"/>
  <c r="D41" i="132"/>
  <c r="G41" i="132"/>
  <c r="H41" i="132"/>
  <c r="F9" i="132"/>
  <c r="E9" i="132"/>
  <c r="G9" i="132"/>
  <c r="D9" i="132"/>
  <c r="H9" i="132"/>
  <c r="F33" i="132"/>
  <c r="E33" i="132"/>
  <c r="E34" i="132" s="1"/>
  <c r="D33" i="132"/>
  <c r="G33" i="132"/>
  <c r="H33" i="132"/>
  <c r="I31" i="131"/>
  <c r="I20" i="131"/>
  <c r="H48" i="132"/>
  <c r="G48" i="132"/>
  <c r="D48" i="132"/>
  <c r="F48" i="132"/>
  <c r="E48" i="132"/>
  <c r="H8" i="132"/>
  <c r="H10" i="132" s="1"/>
  <c r="G8" i="132"/>
  <c r="F8" i="132"/>
  <c r="F10" i="132" s="1"/>
  <c r="E8" i="132"/>
  <c r="D8" i="132"/>
  <c r="I41" i="131"/>
  <c r="E32" i="132"/>
  <c r="D32" i="132"/>
  <c r="H32" i="132"/>
  <c r="H34" i="132" s="1"/>
  <c r="G32" i="132"/>
  <c r="G34" i="132" s="1"/>
  <c r="F32" i="132"/>
  <c r="F34" i="132" s="1"/>
  <c r="I30" i="131"/>
  <c r="I19" i="131"/>
  <c r="H40" i="132"/>
  <c r="G40" i="132"/>
  <c r="G42" i="132" s="1"/>
  <c r="F40" i="132"/>
  <c r="E40" i="132"/>
  <c r="D40" i="132"/>
  <c r="D42" i="132" s="1"/>
  <c r="F25" i="132"/>
  <c r="E25" i="132"/>
  <c r="D25" i="132"/>
  <c r="D26" i="132" s="1"/>
  <c r="B26" i="132" s="1"/>
  <c r="H25" i="132"/>
  <c r="H26" i="132" s="1"/>
  <c r="G25" i="132"/>
  <c r="G26" i="132"/>
  <c r="F26" i="132"/>
  <c r="E26" i="132"/>
  <c r="H24" i="132"/>
  <c r="F24" i="132"/>
  <c r="G24" i="132"/>
  <c r="E24" i="132"/>
  <c r="D24" i="132"/>
  <c r="I53" i="131"/>
  <c r="F16" i="132"/>
  <c r="H16" i="132"/>
  <c r="H18" i="132" s="1"/>
  <c r="G16" i="132"/>
  <c r="E16" i="132"/>
  <c r="D16" i="132"/>
  <c r="F49" i="132"/>
  <c r="F50" i="132" s="1"/>
  <c r="E49" i="132"/>
  <c r="G49" i="132"/>
  <c r="D49" i="132"/>
  <c r="H49" i="132"/>
  <c r="F17" i="132"/>
  <c r="E17" i="132"/>
  <c r="E18" i="132" s="1"/>
  <c r="D17" i="132"/>
  <c r="D18" i="132" s="1"/>
  <c r="G17" i="132"/>
  <c r="H17" i="132"/>
  <c r="H24" i="133"/>
  <c r="G24" i="133"/>
  <c r="F24" i="133"/>
  <c r="D24" i="133"/>
  <c r="E24" i="133"/>
  <c r="E49" i="133"/>
  <c r="D49" i="133"/>
  <c r="G49" i="133"/>
  <c r="F49" i="133"/>
  <c r="H49" i="133"/>
  <c r="E17" i="133"/>
  <c r="D17" i="133"/>
  <c r="G17" i="133"/>
  <c r="H17" i="133"/>
  <c r="F17" i="133"/>
  <c r="G48" i="133"/>
  <c r="G50" i="133" s="1"/>
  <c r="H48" i="133"/>
  <c r="D48" i="133"/>
  <c r="F48" i="133"/>
  <c r="E48" i="133"/>
  <c r="G16" i="133"/>
  <c r="D16" i="133"/>
  <c r="H16" i="133"/>
  <c r="F16" i="133"/>
  <c r="E16" i="133"/>
  <c r="E41" i="133"/>
  <c r="G41" i="133"/>
  <c r="F41" i="133"/>
  <c r="D41" i="133"/>
  <c r="H41" i="133"/>
  <c r="E9" i="133"/>
  <c r="G9" i="133"/>
  <c r="F9" i="133"/>
  <c r="D9" i="133"/>
  <c r="H9" i="133"/>
  <c r="G40" i="133"/>
  <c r="H40" i="133"/>
  <c r="F40" i="133"/>
  <c r="E40" i="133"/>
  <c r="D40" i="133"/>
  <c r="E8" i="133"/>
  <c r="G8" i="133"/>
  <c r="H8" i="133"/>
  <c r="H10" i="133" s="1"/>
  <c r="F8" i="133"/>
  <c r="D8" i="133"/>
  <c r="E33" i="133"/>
  <c r="D33" i="133"/>
  <c r="F33" i="133"/>
  <c r="H33" i="133"/>
  <c r="G33" i="133"/>
  <c r="E25" i="133"/>
  <c r="F25" i="133"/>
  <c r="D25" i="133"/>
  <c r="D26" i="133" s="1"/>
  <c r="H25" i="133"/>
  <c r="G25" i="133"/>
  <c r="D32" i="133"/>
  <c r="G32" i="133"/>
  <c r="H32" i="133"/>
  <c r="F32" i="133"/>
  <c r="E32" i="133"/>
  <c r="D17" i="130"/>
  <c r="F17" i="130"/>
  <c r="F18" i="130" s="1"/>
  <c r="E17" i="130"/>
  <c r="H17" i="130"/>
  <c r="G17" i="130"/>
  <c r="G18" i="130" s="1"/>
  <c r="H48" i="130"/>
  <c r="G48" i="130"/>
  <c r="F48" i="130"/>
  <c r="E48" i="130"/>
  <c r="D48" i="130"/>
  <c r="E18" i="130"/>
  <c r="H16" i="130"/>
  <c r="D16" i="130"/>
  <c r="H18" i="130"/>
  <c r="D18" i="130"/>
  <c r="G16" i="130"/>
  <c r="F16" i="130"/>
  <c r="E16" i="130"/>
  <c r="I54" i="127"/>
  <c r="F41" i="130"/>
  <c r="E41" i="130"/>
  <c r="E42" i="130" s="1"/>
  <c r="D41" i="130"/>
  <c r="H41" i="130"/>
  <c r="H42" i="130" s="1"/>
  <c r="G41" i="130"/>
  <c r="G42" i="130" s="1"/>
  <c r="F9" i="130"/>
  <c r="F10" i="130" s="1"/>
  <c r="D9" i="130"/>
  <c r="H9" i="130"/>
  <c r="H10" i="130" s="1"/>
  <c r="G9" i="130"/>
  <c r="E9" i="130"/>
  <c r="I33" i="127"/>
  <c r="F49" i="130"/>
  <c r="F50" i="130" s="1"/>
  <c r="D49" i="130"/>
  <c r="D50" i="130" s="1"/>
  <c r="E49" i="130"/>
  <c r="E50" i="130" s="1"/>
  <c r="H49" i="130"/>
  <c r="H50" i="130" s="1"/>
  <c r="G49" i="130"/>
  <c r="G50" i="130" s="1"/>
  <c r="H40" i="130"/>
  <c r="F40" i="130"/>
  <c r="D42" i="130"/>
  <c r="G40" i="130"/>
  <c r="E40" i="130"/>
  <c r="D40" i="130"/>
  <c r="F42" i="130"/>
  <c r="E10" i="130"/>
  <c r="H8" i="130"/>
  <c r="G10" i="130"/>
  <c r="D10" i="130"/>
  <c r="G8" i="130"/>
  <c r="F8" i="130"/>
  <c r="D8" i="130"/>
  <c r="E8" i="130"/>
  <c r="I32" i="127"/>
  <c r="F33" i="130"/>
  <c r="F34" i="130" s="1"/>
  <c r="E33" i="130"/>
  <c r="H33" i="130"/>
  <c r="G33" i="130"/>
  <c r="G34" i="130" s="1"/>
  <c r="D33" i="130"/>
  <c r="D34" i="130" s="1"/>
  <c r="B34" i="130" s="1"/>
  <c r="E34" i="130"/>
  <c r="H32" i="130"/>
  <c r="F32" i="130"/>
  <c r="G32" i="130"/>
  <c r="E32" i="130"/>
  <c r="D32" i="130"/>
  <c r="H34" i="130"/>
  <c r="G25" i="130"/>
  <c r="G26" i="130" s="1"/>
  <c r="E25" i="130"/>
  <c r="E26" i="130" s="1"/>
  <c r="H25" i="130"/>
  <c r="H26" i="130" s="1"/>
  <c r="F25" i="130"/>
  <c r="D25" i="130"/>
  <c r="D26" i="130" s="1"/>
  <c r="B26" i="130" s="1"/>
  <c r="H24" i="130"/>
  <c r="F24" i="130"/>
  <c r="F26" i="130"/>
  <c r="G24" i="130"/>
  <c r="D24" i="130"/>
  <c r="E24" i="130"/>
  <c r="H48" i="129"/>
  <c r="G48" i="129"/>
  <c r="D48" i="129"/>
  <c r="F48" i="129"/>
  <c r="E48" i="129"/>
  <c r="H16" i="129"/>
  <c r="G16" i="129"/>
  <c r="D16" i="129"/>
  <c r="F16" i="129"/>
  <c r="E16" i="129"/>
  <c r="E49" i="129"/>
  <c r="E50" i="129" s="1"/>
  <c r="D49" i="129"/>
  <c r="D50" i="129" s="1"/>
  <c r="F49" i="129"/>
  <c r="F50" i="129" s="1"/>
  <c r="H49" i="129"/>
  <c r="H50" i="129" s="1"/>
  <c r="G49" i="129"/>
  <c r="G50" i="129" s="1"/>
  <c r="E41" i="129"/>
  <c r="F41" i="129"/>
  <c r="F42" i="129" s="1"/>
  <c r="G41" i="129"/>
  <c r="H41" i="129"/>
  <c r="H42" i="129" s="1"/>
  <c r="D41" i="129"/>
  <c r="E9" i="129"/>
  <c r="D9" i="129"/>
  <c r="D10" i="129" s="1"/>
  <c r="H9" i="129"/>
  <c r="H10" i="129" s="1"/>
  <c r="G9" i="129"/>
  <c r="F9" i="129"/>
  <c r="G42" i="129"/>
  <c r="E42" i="129"/>
  <c r="H40" i="129"/>
  <c r="D42" i="129"/>
  <c r="G40" i="129"/>
  <c r="D40" i="129"/>
  <c r="F40" i="129"/>
  <c r="E40" i="129"/>
  <c r="G10" i="129"/>
  <c r="E10" i="129"/>
  <c r="H8" i="129"/>
  <c r="G8" i="129"/>
  <c r="D8" i="129"/>
  <c r="F8" i="129"/>
  <c r="F10" i="129"/>
  <c r="E8" i="129"/>
  <c r="E33" i="129"/>
  <c r="E34" i="129" s="1"/>
  <c r="D33" i="129"/>
  <c r="F33" i="129"/>
  <c r="F34" i="129" s="1"/>
  <c r="H33" i="129"/>
  <c r="G33" i="129"/>
  <c r="G34" i="129" s="1"/>
  <c r="H32" i="129"/>
  <c r="D34" i="129"/>
  <c r="G32" i="129"/>
  <c r="F32" i="129"/>
  <c r="D32" i="129"/>
  <c r="E32" i="129"/>
  <c r="H34" i="129"/>
  <c r="E17" i="129"/>
  <c r="E18" i="129" s="1"/>
  <c r="F17" i="129"/>
  <c r="F18" i="129" s="1"/>
  <c r="G17" i="129"/>
  <c r="G18" i="129" s="1"/>
  <c r="H17" i="129"/>
  <c r="H18" i="129" s="1"/>
  <c r="D17" i="129"/>
  <c r="D18" i="129" s="1"/>
  <c r="B18" i="129" s="1"/>
  <c r="E25" i="129"/>
  <c r="D25" i="129"/>
  <c r="G25" i="129"/>
  <c r="G26" i="129" s="1"/>
  <c r="F25" i="129"/>
  <c r="F26" i="129" s="1"/>
  <c r="H25" i="129"/>
  <c r="H26" i="129" s="1"/>
  <c r="E26" i="129"/>
  <c r="H24" i="129"/>
  <c r="D26" i="129"/>
  <c r="G24" i="129"/>
  <c r="F24" i="129"/>
  <c r="E24" i="129"/>
  <c r="D24" i="129"/>
  <c r="E25" i="128"/>
  <c r="E26" i="128" s="1"/>
  <c r="D25" i="128"/>
  <c r="H25" i="128"/>
  <c r="G25" i="128"/>
  <c r="F25" i="128"/>
  <c r="G24" i="128"/>
  <c r="H24" i="128"/>
  <c r="F24" i="128"/>
  <c r="G26" i="128"/>
  <c r="E24" i="128"/>
  <c r="D24" i="128"/>
  <c r="D49" i="128"/>
  <c r="E49" i="128"/>
  <c r="H49" i="128"/>
  <c r="F49" i="128"/>
  <c r="G49" i="128"/>
  <c r="E17" i="128"/>
  <c r="F17" i="128"/>
  <c r="H17" i="128"/>
  <c r="G17" i="128"/>
  <c r="D17" i="128"/>
  <c r="G48" i="128"/>
  <c r="F48" i="128"/>
  <c r="E48" i="128"/>
  <c r="H48" i="128"/>
  <c r="D48" i="128"/>
  <c r="G16" i="128"/>
  <c r="F16" i="128"/>
  <c r="E16" i="128"/>
  <c r="D16" i="128"/>
  <c r="H16" i="128"/>
  <c r="E41" i="128"/>
  <c r="D41" i="128"/>
  <c r="H41" i="128"/>
  <c r="G41" i="128"/>
  <c r="F41" i="128"/>
  <c r="E9" i="128"/>
  <c r="D9" i="128"/>
  <c r="H9" i="128"/>
  <c r="F9" i="128"/>
  <c r="G9" i="128"/>
  <c r="G32" i="128"/>
  <c r="F32" i="128"/>
  <c r="E32" i="128"/>
  <c r="D32" i="128"/>
  <c r="H32" i="128"/>
  <c r="G40" i="128"/>
  <c r="F40" i="128"/>
  <c r="H40" i="128"/>
  <c r="E40" i="128"/>
  <c r="D40" i="128"/>
  <c r="G8" i="128"/>
  <c r="F8" i="128"/>
  <c r="E8" i="128"/>
  <c r="H8" i="128"/>
  <c r="D8" i="128"/>
  <c r="H33" i="128"/>
  <c r="E33" i="128"/>
  <c r="D33" i="128"/>
  <c r="G33" i="128"/>
  <c r="F33" i="128"/>
  <c r="H40" i="126"/>
  <c r="E40" i="126"/>
  <c r="G40" i="126"/>
  <c r="F40" i="126"/>
  <c r="D40" i="126"/>
  <c r="I10" i="126"/>
  <c r="E10" i="126"/>
  <c r="H8" i="126"/>
  <c r="F8" i="126"/>
  <c r="G8" i="126"/>
  <c r="E8" i="126"/>
  <c r="D8" i="126"/>
  <c r="I10" i="123"/>
  <c r="F41" i="126"/>
  <c r="F42" i="126" s="1"/>
  <c r="E41" i="126"/>
  <c r="E42" i="126" s="1"/>
  <c r="D41" i="126"/>
  <c r="D42" i="126" s="1"/>
  <c r="G41" i="126"/>
  <c r="G42" i="126" s="1"/>
  <c r="H41" i="126"/>
  <c r="H42" i="126" s="1"/>
  <c r="F33" i="126"/>
  <c r="E33" i="126"/>
  <c r="E34" i="126" s="1"/>
  <c r="G33" i="126"/>
  <c r="D33" i="126"/>
  <c r="D34" i="126" s="1"/>
  <c r="H33" i="126"/>
  <c r="H34" i="126" s="1"/>
  <c r="G34" i="126"/>
  <c r="H32" i="126"/>
  <c r="G32" i="126"/>
  <c r="F32" i="126"/>
  <c r="E32" i="126"/>
  <c r="D32" i="126"/>
  <c r="F34" i="126"/>
  <c r="F25" i="126"/>
  <c r="E25" i="126"/>
  <c r="E26" i="126" s="1"/>
  <c r="D25" i="126"/>
  <c r="D26" i="126" s="1"/>
  <c r="H25" i="126"/>
  <c r="H26" i="126" s="1"/>
  <c r="G25" i="126"/>
  <c r="G26" i="126" s="1"/>
  <c r="F9" i="126"/>
  <c r="F10" i="126" s="1"/>
  <c r="E9" i="126"/>
  <c r="D9" i="126"/>
  <c r="D10" i="126" s="1"/>
  <c r="H9" i="126"/>
  <c r="H10" i="126" s="1"/>
  <c r="G9" i="126"/>
  <c r="G10" i="126" s="1"/>
  <c r="H24" i="126"/>
  <c r="E24" i="126"/>
  <c r="G24" i="126"/>
  <c r="F24" i="126"/>
  <c r="D24" i="126"/>
  <c r="F26" i="126"/>
  <c r="I66" i="123"/>
  <c r="F49" i="126"/>
  <c r="F50" i="126" s="1"/>
  <c r="E49" i="126"/>
  <c r="E50" i="126" s="1"/>
  <c r="D49" i="126"/>
  <c r="D50" i="126" s="1"/>
  <c r="G49" i="126"/>
  <c r="H49" i="126"/>
  <c r="H50" i="126" s="1"/>
  <c r="F17" i="126"/>
  <c r="E17" i="126"/>
  <c r="E18" i="126" s="1"/>
  <c r="G17" i="126"/>
  <c r="G18" i="126" s="1"/>
  <c r="H17" i="126"/>
  <c r="H18" i="126" s="1"/>
  <c r="D17" i="126"/>
  <c r="D18" i="126" s="1"/>
  <c r="G50" i="126"/>
  <c r="H48" i="126"/>
  <c r="G48" i="126"/>
  <c r="E48" i="126"/>
  <c r="F48" i="126"/>
  <c r="D48" i="126"/>
  <c r="F18" i="126"/>
  <c r="H16" i="126"/>
  <c r="G16" i="126"/>
  <c r="F16" i="126"/>
  <c r="E16" i="126"/>
  <c r="D16" i="126"/>
  <c r="G16" i="125"/>
  <c r="F16" i="125"/>
  <c r="D16" i="125"/>
  <c r="E16" i="125"/>
  <c r="H16" i="125"/>
  <c r="G41" i="125"/>
  <c r="H41" i="125"/>
  <c r="F41" i="125"/>
  <c r="E41" i="125"/>
  <c r="D41" i="125"/>
  <c r="G9" i="125"/>
  <c r="F9" i="125"/>
  <c r="D9" i="125"/>
  <c r="H9" i="125"/>
  <c r="E9" i="125"/>
  <c r="G40" i="125"/>
  <c r="F40" i="125"/>
  <c r="D40" i="125"/>
  <c r="E40" i="125"/>
  <c r="H40" i="125"/>
  <c r="G8" i="125"/>
  <c r="F8" i="125"/>
  <c r="F10" i="125" s="1"/>
  <c r="H8" i="125"/>
  <c r="E8" i="125"/>
  <c r="D8" i="125"/>
  <c r="G33" i="125"/>
  <c r="F33" i="125"/>
  <c r="D33" i="125"/>
  <c r="H33" i="125"/>
  <c r="E33" i="125"/>
  <c r="I41" i="123"/>
  <c r="G32" i="125"/>
  <c r="F32" i="125"/>
  <c r="H32" i="125"/>
  <c r="E32" i="125"/>
  <c r="D32" i="125"/>
  <c r="D34" i="125" s="1"/>
  <c r="F25" i="125"/>
  <c r="F26" i="125" s="1"/>
  <c r="E25" i="125"/>
  <c r="E26" i="125" s="1"/>
  <c r="D25" i="125"/>
  <c r="G25" i="125"/>
  <c r="G26" i="125" s="1"/>
  <c r="H25" i="125"/>
  <c r="G48" i="125"/>
  <c r="D48" i="125"/>
  <c r="H48" i="125"/>
  <c r="F48" i="125"/>
  <c r="E48" i="125"/>
  <c r="D26" i="125"/>
  <c r="G24" i="125"/>
  <c r="D24" i="125"/>
  <c r="H24" i="125"/>
  <c r="F24" i="125"/>
  <c r="E24" i="125"/>
  <c r="H26" i="125"/>
  <c r="E49" i="125"/>
  <c r="H49" i="125"/>
  <c r="G49" i="125"/>
  <c r="F49" i="125"/>
  <c r="D49" i="125"/>
  <c r="D50" i="125" s="1"/>
  <c r="E17" i="125"/>
  <c r="E18" i="125" s="1"/>
  <c r="H17" i="125"/>
  <c r="G17" i="125"/>
  <c r="F17" i="125"/>
  <c r="D17" i="125"/>
  <c r="H48" i="124"/>
  <c r="D48" i="124"/>
  <c r="G48" i="124"/>
  <c r="F48" i="124"/>
  <c r="E48" i="124"/>
  <c r="F41" i="124"/>
  <c r="E41" i="124"/>
  <c r="D41" i="124"/>
  <c r="H41" i="124"/>
  <c r="G41" i="124"/>
  <c r="F9" i="124"/>
  <c r="E9" i="124"/>
  <c r="D9" i="124"/>
  <c r="G9" i="124"/>
  <c r="H9" i="124"/>
  <c r="H40" i="124"/>
  <c r="G40" i="124"/>
  <c r="F40" i="124"/>
  <c r="D40" i="124"/>
  <c r="E40" i="124"/>
  <c r="H8" i="124"/>
  <c r="G8" i="124"/>
  <c r="F8" i="124"/>
  <c r="E8" i="124"/>
  <c r="D8" i="124"/>
  <c r="F33" i="124"/>
  <c r="E33" i="124"/>
  <c r="D33" i="124"/>
  <c r="G33" i="124"/>
  <c r="H33" i="124"/>
  <c r="H32" i="124"/>
  <c r="G32" i="124"/>
  <c r="F32" i="124"/>
  <c r="D32" i="124"/>
  <c r="E32" i="124"/>
  <c r="H16" i="124"/>
  <c r="E16" i="124"/>
  <c r="G16" i="124"/>
  <c r="F16" i="124"/>
  <c r="D16" i="124"/>
  <c r="F25" i="124"/>
  <c r="E25" i="124"/>
  <c r="D25" i="124"/>
  <c r="H25" i="124"/>
  <c r="G25" i="124"/>
  <c r="H24" i="124"/>
  <c r="G24" i="124"/>
  <c r="E24" i="124"/>
  <c r="F24" i="124"/>
  <c r="D24" i="124"/>
  <c r="F49" i="124"/>
  <c r="E49" i="124"/>
  <c r="D49" i="124"/>
  <c r="G49" i="124"/>
  <c r="H49" i="124"/>
  <c r="F17" i="124"/>
  <c r="E17" i="124"/>
  <c r="D17" i="124"/>
  <c r="G17" i="124"/>
  <c r="H17" i="124"/>
  <c r="F25" i="122"/>
  <c r="H25" i="122"/>
  <c r="G25" i="122"/>
  <c r="G26" i="122" s="1"/>
  <c r="E25" i="122"/>
  <c r="D25" i="122"/>
  <c r="D26" i="122"/>
  <c r="B26" i="122" s="1"/>
  <c r="G24" i="122"/>
  <c r="D24" i="122"/>
  <c r="F24" i="122"/>
  <c r="F26" i="122"/>
  <c r="E26" i="122"/>
  <c r="E24" i="122"/>
  <c r="H26" i="122"/>
  <c r="H24" i="122"/>
  <c r="E49" i="122"/>
  <c r="E50" i="122" s="1"/>
  <c r="D49" i="122"/>
  <c r="D50" i="122" s="1"/>
  <c r="H49" i="122"/>
  <c r="G49" i="122"/>
  <c r="G50" i="122" s="1"/>
  <c r="F49" i="122"/>
  <c r="F50" i="122" s="1"/>
  <c r="G17" i="122"/>
  <c r="G18" i="122" s="1"/>
  <c r="F17" i="122"/>
  <c r="F18" i="122" s="1"/>
  <c r="D17" i="122"/>
  <c r="D18" i="122" s="1"/>
  <c r="H17" i="122"/>
  <c r="H18" i="122" s="1"/>
  <c r="E17" i="122"/>
  <c r="E18" i="122" s="1"/>
  <c r="G48" i="122"/>
  <c r="F48" i="122"/>
  <c r="D48" i="122"/>
  <c r="H50" i="122"/>
  <c r="E48" i="122"/>
  <c r="H48" i="122"/>
  <c r="G16" i="122"/>
  <c r="H16" i="122"/>
  <c r="F16" i="122"/>
  <c r="E16" i="122"/>
  <c r="D16" i="122"/>
  <c r="I66" i="119"/>
  <c r="D34" i="122"/>
  <c r="G32" i="122"/>
  <c r="H32" i="122"/>
  <c r="F32" i="122"/>
  <c r="D32" i="122"/>
  <c r="E32" i="122"/>
  <c r="E34" i="122"/>
  <c r="G41" i="122"/>
  <c r="E41" i="122"/>
  <c r="D41" i="122"/>
  <c r="D42" i="122" s="1"/>
  <c r="H41" i="122"/>
  <c r="F41" i="122"/>
  <c r="F42" i="122" s="1"/>
  <c r="G9" i="122"/>
  <c r="D9" i="122"/>
  <c r="F9" i="122"/>
  <c r="E9" i="122"/>
  <c r="H9" i="122"/>
  <c r="I55" i="119"/>
  <c r="G40" i="122"/>
  <c r="H42" i="122"/>
  <c r="E42" i="122"/>
  <c r="F40" i="122"/>
  <c r="D40" i="122"/>
  <c r="H40" i="122"/>
  <c r="E40" i="122"/>
  <c r="G42" i="122"/>
  <c r="G8" i="122"/>
  <c r="F8" i="122"/>
  <c r="D8" i="122"/>
  <c r="D10" i="122" s="1"/>
  <c r="E8" i="122"/>
  <c r="H8" i="122"/>
  <c r="F33" i="122"/>
  <c r="F34" i="122" s="1"/>
  <c r="D33" i="122"/>
  <c r="H33" i="122"/>
  <c r="H34" i="122" s="1"/>
  <c r="G33" i="122"/>
  <c r="G34" i="122" s="1"/>
  <c r="E33" i="122"/>
  <c r="I21" i="119"/>
  <c r="H24" i="121"/>
  <c r="G24" i="121"/>
  <c r="F24" i="121"/>
  <c r="E24" i="121"/>
  <c r="D24" i="121"/>
  <c r="I31" i="119"/>
  <c r="D49" i="121"/>
  <c r="F49" i="121"/>
  <c r="F50" i="121" s="1"/>
  <c r="E49" i="121"/>
  <c r="H49" i="121"/>
  <c r="H50" i="121" s="1"/>
  <c r="G49" i="121"/>
  <c r="D17" i="121"/>
  <c r="F17" i="121"/>
  <c r="H17" i="121"/>
  <c r="G17" i="121"/>
  <c r="E17" i="121"/>
  <c r="E50" i="121"/>
  <c r="H48" i="121"/>
  <c r="G48" i="121"/>
  <c r="F48" i="121"/>
  <c r="E48" i="121"/>
  <c r="D48" i="121"/>
  <c r="H16" i="121"/>
  <c r="G16" i="121"/>
  <c r="G18" i="121" s="1"/>
  <c r="F16" i="121"/>
  <c r="E16" i="121"/>
  <c r="D16" i="121"/>
  <c r="D41" i="121"/>
  <c r="F41" i="121"/>
  <c r="E41" i="121"/>
  <c r="H41" i="121"/>
  <c r="G41" i="121"/>
  <c r="D9" i="121"/>
  <c r="F9" i="121"/>
  <c r="G9" i="121"/>
  <c r="E9" i="121"/>
  <c r="H9" i="121"/>
  <c r="H10" i="121" s="1"/>
  <c r="D25" i="121"/>
  <c r="D26" i="121" s="1"/>
  <c r="F25" i="121"/>
  <c r="F26" i="121" s="1"/>
  <c r="E25" i="121"/>
  <c r="E26" i="121" s="1"/>
  <c r="H25" i="121"/>
  <c r="H26" i="121" s="1"/>
  <c r="G25" i="121"/>
  <c r="G26" i="121" s="1"/>
  <c r="H40" i="121"/>
  <c r="G40" i="121"/>
  <c r="F40" i="121"/>
  <c r="E40" i="121"/>
  <c r="E42" i="121" s="1"/>
  <c r="D40" i="121"/>
  <c r="H8" i="121"/>
  <c r="D8" i="121"/>
  <c r="D10" i="121" s="1"/>
  <c r="G8" i="121"/>
  <c r="F8" i="121"/>
  <c r="E8" i="121"/>
  <c r="D33" i="121"/>
  <c r="F33" i="121"/>
  <c r="F34" i="121" s="1"/>
  <c r="E33" i="121"/>
  <c r="H33" i="121"/>
  <c r="G33" i="121"/>
  <c r="H32" i="121"/>
  <c r="G32" i="121"/>
  <c r="F32" i="121"/>
  <c r="E32" i="121"/>
  <c r="D32" i="121"/>
  <c r="H40" i="120"/>
  <c r="D40" i="120"/>
  <c r="G40" i="120"/>
  <c r="F40" i="120"/>
  <c r="E40" i="120"/>
  <c r="F33" i="120"/>
  <c r="E33" i="120"/>
  <c r="D33" i="120"/>
  <c r="H33" i="120"/>
  <c r="G33" i="120"/>
  <c r="H32" i="120"/>
  <c r="E32" i="120"/>
  <c r="D32" i="120"/>
  <c r="G32" i="120"/>
  <c r="F32" i="120"/>
  <c r="F25" i="120"/>
  <c r="F26" i="120" s="1"/>
  <c r="E25" i="120"/>
  <c r="D25" i="120"/>
  <c r="D26" i="120" s="1"/>
  <c r="B26" i="120" s="1"/>
  <c r="H25" i="120"/>
  <c r="H26" i="120" s="1"/>
  <c r="G25" i="120"/>
  <c r="G26" i="120" s="1"/>
  <c r="E26" i="120"/>
  <c r="H24" i="120"/>
  <c r="D24" i="120"/>
  <c r="G24" i="120"/>
  <c r="F24" i="120"/>
  <c r="E24" i="120"/>
  <c r="H8" i="120"/>
  <c r="F8" i="120"/>
  <c r="G8" i="120"/>
  <c r="D8" i="120"/>
  <c r="E8" i="120"/>
  <c r="F49" i="120"/>
  <c r="E49" i="120"/>
  <c r="D49" i="120"/>
  <c r="G49" i="120"/>
  <c r="H49" i="120"/>
  <c r="F17" i="120"/>
  <c r="E17" i="120"/>
  <c r="D17" i="120"/>
  <c r="H17" i="120"/>
  <c r="G17" i="120"/>
  <c r="I28" i="119"/>
  <c r="H48" i="120"/>
  <c r="G48" i="120"/>
  <c r="F48" i="120"/>
  <c r="E48" i="120"/>
  <c r="D48" i="120"/>
  <c r="H16" i="120"/>
  <c r="H18" i="120" s="1"/>
  <c r="E16" i="120"/>
  <c r="G16" i="120"/>
  <c r="F16" i="120"/>
  <c r="D16" i="120"/>
  <c r="F41" i="120"/>
  <c r="E41" i="120"/>
  <c r="D41" i="120"/>
  <c r="H41" i="120"/>
  <c r="G41" i="120"/>
  <c r="F9" i="120"/>
  <c r="E9" i="120"/>
  <c r="D9" i="120"/>
  <c r="G9" i="120"/>
  <c r="H9" i="120"/>
  <c r="G48" i="116"/>
  <c r="D48" i="116"/>
  <c r="F48" i="116"/>
  <c r="H48" i="116"/>
  <c r="E48" i="116"/>
  <c r="D41" i="116"/>
  <c r="D42" i="116" s="1"/>
  <c r="G41" i="116"/>
  <c r="H41" i="116"/>
  <c r="F41" i="116"/>
  <c r="F42" i="116" s="1"/>
  <c r="E41" i="116"/>
  <c r="E42" i="116" s="1"/>
  <c r="F9" i="116"/>
  <c r="F10" i="116" s="1"/>
  <c r="E9" i="116"/>
  <c r="E10" i="116" s="1"/>
  <c r="D9" i="116"/>
  <c r="H9" i="116"/>
  <c r="H10" i="116" s="1"/>
  <c r="G9" i="116"/>
  <c r="G40" i="116"/>
  <c r="G42" i="116"/>
  <c r="F40" i="116"/>
  <c r="H42" i="116"/>
  <c r="E40" i="116"/>
  <c r="D40" i="116"/>
  <c r="H40" i="116"/>
  <c r="D10" i="116"/>
  <c r="G8" i="116"/>
  <c r="H8" i="116"/>
  <c r="F8" i="116"/>
  <c r="E8" i="116"/>
  <c r="D8" i="116"/>
  <c r="G10" i="116"/>
  <c r="I54" i="118"/>
  <c r="G33" i="116"/>
  <c r="G34" i="116" s="1"/>
  <c r="E33" i="116"/>
  <c r="E34" i="116" s="1"/>
  <c r="F33" i="116"/>
  <c r="F34" i="116" s="1"/>
  <c r="D33" i="116"/>
  <c r="D34" i="116" s="1"/>
  <c r="B34" i="116" s="1"/>
  <c r="H33" i="116"/>
  <c r="H34" i="116" s="1"/>
  <c r="G32" i="116"/>
  <c r="H32" i="116"/>
  <c r="F32" i="116"/>
  <c r="D32" i="116"/>
  <c r="E32" i="116"/>
  <c r="G16" i="116"/>
  <c r="D16" i="116"/>
  <c r="F16" i="116"/>
  <c r="H18" i="116"/>
  <c r="E16" i="116"/>
  <c r="H16" i="116"/>
  <c r="I18" i="116"/>
  <c r="G25" i="116"/>
  <c r="G26" i="116" s="1"/>
  <c r="F25" i="116"/>
  <c r="F26" i="116" s="1"/>
  <c r="E25" i="116"/>
  <c r="E26" i="116" s="1"/>
  <c r="H25" i="116"/>
  <c r="D25" i="116"/>
  <c r="D26" i="116" s="1"/>
  <c r="G24" i="116"/>
  <c r="F24" i="116"/>
  <c r="H24" i="116"/>
  <c r="E24" i="116"/>
  <c r="D24" i="116"/>
  <c r="H26" i="116"/>
  <c r="I44" i="118"/>
  <c r="D49" i="116"/>
  <c r="D50" i="116" s="1"/>
  <c r="E49" i="116"/>
  <c r="E50" i="116" s="1"/>
  <c r="H49" i="116"/>
  <c r="H50" i="116" s="1"/>
  <c r="G49" i="116"/>
  <c r="G50" i="116" s="1"/>
  <c r="F49" i="116"/>
  <c r="F50" i="116" s="1"/>
  <c r="F17" i="116"/>
  <c r="F18" i="116" s="1"/>
  <c r="E17" i="116"/>
  <c r="E18" i="116" s="1"/>
  <c r="G17" i="116"/>
  <c r="G18" i="116" s="1"/>
  <c r="H17" i="116"/>
  <c r="D17" i="116"/>
  <c r="D18" i="116" s="1"/>
  <c r="E41" i="115"/>
  <c r="G41" i="115"/>
  <c r="H41" i="115"/>
  <c r="H42" i="115" s="1"/>
  <c r="F41" i="115"/>
  <c r="D41" i="115"/>
  <c r="E9" i="115"/>
  <c r="D9" i="115"/>
  <c r="F9" i="115"/>
  <c r="F10" i="115" s="1"/>
  <c r="H9" i="115"/>
  <c r="G9" i="115"/>
  <c r="G40" i="115"/>
  <c r="G42" i="115" s="1"/>
  <c r="D40" i="115"/>
  <c r="H40" i="115"/>
  <c r="F40" i="115"/>
  <c r="E40" i="115"/>
  <c r="G8" i="115"/>
  <c r="D8" i="115"/>
  <c r="H8" i="115"/>
  <c r="F8" i="115"/>
  <c r="E8" i="115"/>
  <c r="D33" i="115"/>
  <c r="F33" i="115"/>
  <c r="E33" i="115"/>
  <c r="H33" i="115"/>
  <c r="G33" i="115"/>
  <c r="G32" i="115"/>
  <c r="F32" i="115"/>
  <c r="D32" i="115"/>
  <c r="H32" i="115"/>
  <c r="E32" i="115"/>
  <c r="G25" i="115"/>
  <c r="G26" i="115" s="1"/>
  <c r="D25" i="115"/>
  <c r="D26" i="115" s="1"/>
  <c r="H25" i="115"/>
  <c r="H26" i="115" s="1"/>
  <c r="F25" i="115"/>
  <c r="F26" i="115" s="1"/>
  <c r="E25" i="115"/>
  <c r="E26" i="115" s="1"/>
  <c r="G24" i="115"/>
  <c r="F24" i="115"/>
  <c r="E24" i="115"/>
  <c r="D24" i="115"/>
  <c r="H24" i="115"/>
  <c r="E49" i="115"/>
  <c r="F49" i="115"/>
  <c r="D49" i="115"/>
  <c r="H49" i="115"/>
  <c r="G49" i="115"/>
  <c r="G50" i="115" s="1"/>
  <c r="F17" i="115"/>
  <c r="F18" i="115" s="1"/>
  <c r="E17" i="115"/>
  <c r="E18" i="115" s="1"/>
  <c r="G17" i="115"/>
  <c r="G18" i="115" s="1"/>
  <c r="H17" i="115"/>
  <c r="H18" i="115" s="1"/>
  <c r="D17" i="115"/>
  <c r="G48" i="115"/>
  <c r="D48" i="115"/>
  <c r="H48" i="115"/>
  <c r="F48" i="115"/>
  <c r="E48" i="115"/>
  <c r="D18" i="115"/>
  <c r="G16" i="115"/>
  <c r="D16" i="115"/>
  <c r="H16" i="115"/>
  <c r="F16" i="115"/>
  <c r="E16" i="115"/>
  <c r="E49" i="114"/>
  <c r="F49" i="114"/>
  <c r="D49" i="114"/>
  <c r="H49" i="114"/>
  <c r="G49" i="114"/>
  <c r="G17" i="114"/>
  <c r="G18" i="114" s="1"/>
  <c r="H17" i="114"/>
  <c r="H18" i="114" s="1"/>
  <c r="F17" i="114"/>
  <c r="F18" i="114" s="1"/>
  <c r="E17" i="114"/>
  <c r="E18" i="114" s="1"/>
  <c r="D17" i="114"/>
  <c r="D18" i="114" s="1"/>
  <c r="G48" i="114"/>
  <c r="D48" i="114"/>
  <c r="F48" i="114"/>
  <c r="H48" i="114"/>
  <c r="H50" i="114" s="1"/>
  <c r="E48" i="114"/>
  <c r="G16" i="114"/>
  <c r="D16" i="114"/>
  <c r="H16" i="114"/>
  <c r="F16" i="114"/>
  <c r="E16" i="114"/>
  <c r="G41" i="114"/>
  <c r="D41" i="114"/>
  <c r="H41" i="114"/>
  <c r="F41" i="114"/>
  <c r="E41" i="114"/>
  <c r="D9" i="114"/>
  <c r="F9" i="114"/>
  <c r="H9" i="114"/>
  <c r="G9" i="114"/>
  <c r="E9" i="114"/>
  <c r="G24" i="114"/>
  <c r="H24" i="114"/>
  <c r="F24" i="114"/>
  <c r="E24" i="114"/>
  <c r="D24" i="114"/>
  <c r="H26" i="114"/>
  <c r="G40" i="114"/>
  <c r="D40" i="114"/>
  <c r="F40" i="114"/>
  <c r="H40" i="114"/>
  <c r="E40" i="114"/>
  <c r="G8" i="114"/>
  <c r="D8" i="114"/>
  <c r="F8" i="114"/>
  <c r="H8" i="114"/>
  <c r="E8" i="114"/>
  <c r="F33" i="114"/>
  <c r="E33" i="114"/>
  <c r="H33" i="114"/>
  <c r="G33" i="114"/>
  <c r="D33" i="114"/>
  <c r="G32" i="114"/>
  <c r="F32" i="114"/>
  <c r="D32" i="114"/>
  <c r="H32" i="114"/>
  <c r="E32" i="114"/>
  <c r="E34" i="114" s="1"/>
  <c r="G25" i="114"/>
  <c r="G26" i="114" s="1"/>
  <c r="E25" i="114"/>
  <c r="E26" i="114" s="1"/>
  <c r="F25" i="114"/>
  <c r="F26" i="114" s="1"/>
  <c r="D25" i="114"/>
  <c r="D26" i="114" s="1"/>
  <c r="H25" i="114"/>
  <c r="E25" i="112"/>
  <c r="D25" i="112"/>
  <c r="H25" i="112"/>
  <c r="G25" i="112"/>
  <c r="G26" i="112" s="1"/>
  <c r="F25" i="112"/>
  <c r="F26" i="112" s="1"/>
  <c r="E49" i="112"/>
  <c r="D49" i="112"/>
  <c r="D50" i="112" s="1"/>
  <c r="B50" i="112" s="1"/>
  <c r="F49" i="112"/>
  <c r="F50" i="112" s="1"/>
  <c r="H49" i="112"/>
  <c r="G49" i="112"/>
  <c r="G50" i="112" s="1"/>
  <c r="E26" i="112"/>
  <c r="H24" i="112"/>
  <c r="D24" i="112"/>
  <c r="D26" i="112"/>
  <c r="G24" i="112"/>
  <c r="F24" i="112"/>
  <c r="H26" i="112"/>
  <c r="E24" i="112"/>
  <c r="E17" i="112"/>
  <c r="E18" i="112" s="1"/>
  <c r="D17" i="112"/>
  <c r="D18" i="112" s="1"/>
  <c r="G17" i="112"/>
  <c r="G18" i="112" s="1"/>
  <c r="F17" i="112"/>
  <c r="F18" i="112" s="1"/>
  <c r="H17" i="112"/>
  <c r="H32" i="112"/>
  <c r="G32" i="112"/>
  <c r="D32" i="112"/>
  <c r="F32" i="112"/>
  <c r="E32" i="112"/>
  <c r="E50" i="112"/>
  <c r="H48" i="112"/>
  <c r="G48" i="112"/>
  <c r="D48" i="112"/>
  <c r="F48" i="112"/>
  <c r="E48" i="112"/>
  <c r="H50" i="112"/>
  <c r="H16" i="112"/>
  <c r="G16" i="112"/>
  <c r="H18" i="112"/>
  <c r="F16" i="112"/>
  <c r="E16" i="112"/>
  <c r="D16" i="112"/>
  <c r="E41" i="112"/>
  <c r="E42" i="112" s="1"/>
  <c r="D41" i="112"/>
  <c r="G41" i="112"/>
  <c r="H41" i="112"/>
  <c r="F41" i="112"/>
  <c r="E9" i="112"/>
  <c r="E10" i="112" s="1"/>
  <c r="D9" i="112"/>
  <c r="D10" i="112" s="1"/>
  <c r="F9" i="112"/>
  <c r="F10" i="112" s="1"/>
  <c r="G9" i="112"/>
  <c r="G10" i="112" s="1"/>
  <c r="H9" i="112"/>
  <c r="I34" i="112"/>
  <c r="G42" i="112"/>
  <c r="F42" i="112"/>
  <c r="H40" i="112"/>
  <c r="D42" i="112"/>
  <c r="G40" i="112"/>
  <c r="F40" i="112"/>
  <c r="H42" i="112"/>
  <c r="E40" i="112"/>
  <c r="D40" i="112"/>
  <c r="H8" i="112"/>
  <c r="D8" i="112"/>
  <c r="G8" i="112"/>
  <c r="F8" i="112"/>
  <c r="E8" i="112"/>
  <c r="H10" i="112"/>
  <c r="E33" i="112"/>
  <c r="E34" i="112" s="1"/>
  <c r="G33" i="112"/>
  <c r="G34" i="112" s="1"/>
  <c r="H33" i="112"/>
  <c r="H34" i="112" s="1"/>
  <c r="F33" i="112"/>
  <c r="F34" i="112" s="1"/>
  <c r="D33" i="112"/>
  <c r="D34" i="112" s="1"/>
  <c r="B34" i="112" s="1"/>
  <c r="I22" i="1"/>
  <c r="I32" i="1"/>
  <c r="D24" i="111"/>
  <c r="H24" i="111"/>
  <c r="G24" i="111"/>
  <c r="F24" i="111"/>
  <c r="E24" i="111"/>
  <c r="E49" i="111"/>
  <c r="E50" i="111" s="1"/>
  <c r="F49" i="111"/>
  <c r="F50" i="111" s="1"/>
  <c r="D49" i="111"/>
  <c r="D50" i="111" s="1"/>
  <c r="G49" i="111"/>
  <c r="G50" i="111" s="1"/>
  <c r="H49" i="111"/>
  <c r="H50" i="111" s="1"/>
  <c r="E17" i="111"/>
  <c r="E18" i="111" s="1"/>
  <c r="D17" i="111"/>
  <c r="F17" i="111"/>
  <c r="H17" i="111"/>
  <c r="G17" i="111"/>
  <c r="G18" i="111" s="1"/>
  <c r="E25" i="111"/>
  <c r="E26" i="111" s="1"/>
  <c r="G25" i="111"/>
  <c r="G26" i="111" s="1"/>
  <c r="D25" i="111"/>
  <c r="D26" i="111" s="1"/>
  <c r="F25" i="111"/>
  <c r="F26" i="111" s="1"/>
  <c r="H25" i="111"/>
  <c r="H26" i="111" s="1"/>
  <c r="G48" i="111"/>
  <c r="D48" i="111"/>
  <c r="H48" i="111"/>
  <c r="F48" i="111"/>
  <c r="E48" i="111"/>
  <c r="G16" i="111"/>
  <c r="E16" i="111"/>
  <c r="F18" i="111"/>
  <c r="D18" i="111"/>
  <c r="H18" i="111"/>
  <c r="H16" i="111"/>
  <c r="F16" i="111"/>
  <c r="D16" i="111"/>
  <c r="E41" i="111"/>
  <c r="E42" i="111" s="1"/>
  <c r="G41" i="111"/>
  <c r="G42" i="111" s="1"/>
  <c r="D41" i="111"/>
  <c r="D42" i="111" s="1"/>
  <c r="F41" i="111"/>
  <c r="F42" i="111" s="1"/>
  <c r="H41" i="111"/>
  <c r="H42" i="111" s="1"/>
  <c r="F9" i="111"/>
  <c r="F10" i="111" s="1"/>
  <c r="E9" i="111"/>
  <c r="E10" i="111" s="1"/>
  <c r="G9" i="111"/>
  <c r="G10" i="111" s="1"/>
  <c r="D9" i="111"/>
  <c r="D10" i="111" s="1"/>
  <c r="H9" i="111"/>
  <c r="H10" i="111" s="1"/>
  <c r="G40" i="111"/>
  <c r="H40" i="111"/>
  <c r="F40" i="111"/>
  <c r="E40" i="111"/>
  <c r="D40" i="111"/>
  <c r="G8" i="111"/>
  <c r="H8" i="111"/>
  <c r="E8" i="111"/>
  <c r="D8" i="111"/>
  <c r="F8" i="111"/>
  <c r="E33" i="111"/>
  <c r="E34" i="111" s="1"/>
  <c r="F33" i="111"/>
  <c r="F34" i="111" s="1"/>
  <c r="D33" i="111"/>
  <c r="D34" i="111" s="1"/>
  <c r="G33" i="111"/>
  <c r="G34" i="111" s="1"/>
  <c r="H33" i="111"/>
  <c r="H34" i="111" s="1"/>
  <c r="G32" i="111"/>
  <c r="H32" i="111"/>
  <c r="D32" i="111"/>
  <c r="F32" i="111"/>
  <c r="E32" i="111"/>
  <c r="I53" i="1"/>
  <c r="I8" i="1"/>
  <c r="H49" i="81"/>
  <c r="H50" i="81" s="1"/>
  <c r="G41" i="81"/>
  <c r="E41" i="81"/>
  <c r="I41" i="119"/>
  <c r="I20" i="119"/>
  <c r="I9" i="119"/>
  <c r="I64" i="118"/>
  <c r="I42" i="1"/>
  <c r="I41" i="1"/>
  <c r="I20" i="1"/>
  <c r="I19" i="1"/>
  <c r="I9" i="1"/>
  <c r="F49" i="81"/>
  <c r="F50" i="81" s="1"/>
  <c r="H48" i="81"/>
  <c r="D40" i="81"/>
  <c r="F24" i="81"/>
  <c r="D17" i="81"/>
  <c r="D18" i="81" s="1"/>
  <c r="B18" i="81" s="1"/>
  <c r="E17" i="81"/>
  <c r="G17" i="81"/>
  <c r="G18" i="81" s="1"/>
  <c r="F16" i="81"/>
  <c r="G8" i="81"/>
  <c r="G10" i="81" s="1"/>
  <c r="D8" i="81"/>
  <c r="O52" i="130"/>
  <c r="O52" i="134"/>
  <c r="O52" i="128"/>
  <c r="Q70" i="127"/>
  <c r="O52" i="120"/>
  <c r="O38" i="136"/>
  <c r="O52" i="111"/>
  <c r="O38" i="25"/>
  <c r="O52" i="126"/>
  <c r="O52" i="129"/>
  <c r="O52" i="114"/>
  <c r="O52" i="112"/>
  <c r="O38" i="139"/>
  <c r="O52" i="115"/>
  <c r="O52" i="116"/>
  <c r="O38" i="135"/>
  <c r="O38" i="141"/>
  <c r="I51" i="127"/>
  <c r="I40" i="127"/>
  <c r="I7" i="123"/>
  <c r="I51" i="119"/>
  <c r="I7" i="119"/>
  <c r="I51" i="118"/>
  <c r="I29" i="118"/>
  <c r="G35" i="118" s="1"/>
  <c r="O7" i="136" s="1"/>
  <c r="I7" i="118"/>
  <c r="I62" i="1"/>
  <c r="F40" i="81"/>
  <c r="F42" i="81" s="1"/>
  <c r="G40" i="81"/>
  <c r="H40" i="81"/>
  <c r="I50" i="1"/>
  <c r="F33" i="81"/>
  <c r="F34" i="81" s="1"/>
  <c r="I40" i="1"/>
  <c r="H33" i="81"/>
  <c r="H34" i="81" s="1"/>
  <c r="D33" i="81"/>
  <c r="D34" i="81" s="1"/>
  <c r="B34" i="81" s="1"/>
  <c r="G33" i="81"/>
  <c r="G34" i="81" s="1"/>
  <c r="E35" i="1"/>
  <c r="K6" i="136" s="1"/>
  <c r="D35" i="1"/>
  <c r="I6" i="136" s="1"/>
  <c r="G35" i="1"/>
  <c r="O6" i="136" s="1"/>
  <c r="H35" i="1"/>
  <c r="Q6" i="136" s="1"/>
  <c r="F35" i="1"/>
  <c r="M6" i="136" s="1"/>
  <c r="F17" i="81"/>
  <c r="F18" i="81" s="1"/>
  <c r="I18" i="1"/>
  <c r="G24" i="1" s="1"/>
  <c r="O6" i="135" s="1"/>
  <c r="I7" i="1"/>
  <c r="I28" i="127"/>
  <c r="I28" i="123"/>
  <c r="G34" i="123" s="1"/>
  <c r="N9" i="136" s="1"/>
  <c r="I50" i="127"/>
  <c r="F79" i="67"/>
  <c r="O52" i="125"/>
  <c r="O52" i="121"/>
  <c r="O52" i="132"/>
  <c r="O52" i="122"/>
  <c r="Q70" i="1"/>
  <c r="O52" i="124"/>
  <c r="Q70" i="131"/>
  <c r="Q70" i="118"/>
  <c r="Q70" i="123"/>
  <c r="I51" i="131"/>
  <c r="I40" i="131"/>
  <c r="I29" i="131"/>
  <c r="H35" i="131" s="1"/>
  <c r="Q11" i="136" s="1"/>
  <c r="E24" i="131"/>
  <c r="K11" i="135" s="1"/>
  <c r="F24" i="131"/>
  <c r="D24" i="131"/>
  <c r="I11" i="135" s="1"/>
  <c r="H24" i="131"/>
  <c r="Q11" i="135" s="1"/>
  <c r="G24" i="131"/>
  <c r="O11" i="135" s="1"/>
  <c r="I7" i="131"/>
  <c r="I64" i="127"/>
  <c r="I18" i="127"/>
  <c r="I63" i="123"/>
  <c r="I64" i="123"/>
  <c r="I42" i="123"/>
  <c r="I9" i="123"/>
  <c r="I40" i="123"/>
  <c r="I29" i="123"/>
  <c r="I40" i="119"/>
  <c r="I29" i="119"/>
  <c r="E35" i="119" s="1"/>
  <c r="K8" i="136" s="1"/>
  <c r="I18" i="119"/>
  <c r="I53" i="118"/>
  <c r="I42" i="118"/>
  <c r="I20" i="118"/>
  <c r="I9" i="118"/>
  <c r="F9" i="81"/>
  <c r="I53" i="127"/>
  <c r="I42" i="127"/>
  <c r="I20" i="127"/>
  <c r="I9" i="127"/>
  <c r="I28" i="131"/>
  <c r="F34" i="131" s="1"/>
  <c r="L11" i="136" s="1"/>
  <c r="I17" i="131"/>
  <c r="I19" i="127"/>
  <c r="I39" i="127"/>
  <c r="I17" i="127"/>
  <c r="I52" i="123"/>
  <c r="I30" i="123"/>
  <c r="I19" i="123"/>
  <c r="I39" i="123"/>
  <c r="I17" i="123"/>
  <c r="I19" i="119"/>
  <c r="I39" i="119"/>
  <c r="I6" i="119"/>
  <c r="I39" i="118"/>
  <c r="D48" i="81"/>
  <c r="G48" i="81"/>
  <c r="F48" i="81"/>
  <c r="E48" i="81"/>
  <c r="I39" i="1"/>
  <c r="F45" i="1" s="1"/>
  <c r="L6" i="138" s="1"/>
  <c r="H24" i="81"/>
  <c r="G24" i="81"/>
  <c r="E24" i="81"/>
  <c r="I28" i="1"/>
  <c r="F34" i="1" s="1"/>
  <c r="L6" i="136" s="1"/>
  <c r="D24" i="81"/>
  <c r="I52" i="119"/>
  <c r="I30" i="119"/>
  <c r="H34" i="119" s="1"/>
  <c r="P8" i="136" s="1"/>
  <c r="I8" i="119"/>
  <c r="F34" i="119"/>
  <c r="L8" i="136" s="1"/>
  <c r="I63" i="119"/>
  <c r="I61" i="123"/>
  <c r="D34" i="119"/>
  <c r="H8" i="136" s="1"/>
  <c r="E34" i="119"/>
  <c r="J8" i="136" s="1"/>
  <c r="I52" i="127"/>
  <c r="I63" i="127"/>
  <c r="I50" i="118"/>
  <c r="I6" i="118"/>
  <c r="I28" i="118"/>
  <c r="E9" i="81"/>
  <c r="F8" i="81"/>
  <c r="H8" i="81"/>
  <c r="E8" i="81"/>
  <c r="I52" i="118"/>
  <c r="I8" i="118"/>
  <c r="I30" i="118"/>
  <c r="I63" i="118"/>
  <c r="I19" i="118"/>
  <c r="I17" i="1"/>
  <c r="E16" i="81"/>
  <c r="G16" i="81"/>
  <c r="D16" i="81"/>
  <c r="H16" i="81"/>
  <c r="I6" i="1"/>
  <c r="D35" i="119"/>
  <c r="I44" i="127"/>
  <c r="E35" i="118"/>
  <c r="K7" i="136" s="1"/>
  <c r="I42" i="126"/>
  <c r="I43" i="119"/>
  <c r="I55" i="118"/>
  <c r="I34" i="126"/>
  <c r="I50" i="119"/>
  <c r="I66" i="127"/>
  <c r="D32" i="81"/>
  <c r="G32" i="81"/>
  <c r="E32" i="81"/>
  <c r="G25" i="81"/>
  <c r="G26" i="81" s="1"/>
  <c r="E25" i="81"/>
  <c r="E26" i="81" s="1"/>
  <c r="F25" i="81"/>
  <c r="F26" i="81" s="1"/>
  <c r="H25" i="81"/>
  <c r="H26" i="81" s="1"/>
  <c r="D25" i="81"/>
  <c r="D26" i="81" s="1"/>
  <c r="I66" i="131"/>
  <c r="I11" i="127"/>
  <c r="I10" i="127"/>
  <c r="I62" i="123"/>
  <c r="I11" i="123"/>
  <c r="I55" i="1"/>
  <c r="I31" i="127"/>
  <c r="I18" i="112"/>
  <c r="I32" i="123"/>
  <c r="I17" i="119"/>
  <c r="I55" i="123"/>
  <c r="I17" i="118"/>
  <c r="I30" i="127"/>
  <c r="I61" i="127"/>
  <c r="G34" i="119"/>
  <c r="N8" i="136" s="1"/>
  <c r="I10" i="130"/>
  <c r="I21" i="1"/>
  <c r="E40" i="81"/>
  <c r="H9" i="81"/>
  <c r="D9" i="81"/>
  <c r="I63" i="1"/>
  <c r="I61" i="118"/>
  <c r="I26" i="111"/>
  <c r="I50" i="134"/>
  <c r="I66" i="118"/>
  <c r="I61" i="119"/>
  <c r="I8" i="131"/>
  <c r="I21" i="131"/>
  <c r="I6" i="127"/>
  <c r="I8" i="127"/>
  <c r="I64" i="1"/>
  <c r="I29" i="127"/>
  <c r="I52" i="131"/>
  <c r="I22" i="127"/>
  <c r="I55" i="131"/>
  <c r="I51" i="1"/>
  <c r="I61" i="1"/>
  <c r="I18" i="118"/>
  <c r="I40" i="118"/>
  <c r="I7" i="127"/>
  <c r="I41" i="118"/>
  <c r="I53" i="119"/>
  <c r="I42" i="119"/>
  <c r="I64" i="131"/>
  <c r="E68" i="131" s="1"/>
  <c r="K11" i="141" s="1"/>
  <c r="I62" i="118"/>
  <c r="I50" i="123"/>
  <c r="I6" i="123"/>
  <c r="I61" i="131"/>
  <c r="I39" i="131"/>
  <c r="I65" i="118"/>
  <c r="I62" i="127"/>
  <c r="I41" i="127"/>
  <c r="I44" i="131"/>
  <c r="I11" i="118"/>
  <c r="I64" i="119"/>
  <c r="I44" i="119"/>
  <c r="I51" i="123"/>
  <c r="I22" i="123"/>
  <c r="I10" i="1"/>
  <c r="I21" i="118"/>
  <c r="I53" i="123"/>
  <c r="I8" i="123"/>
  <c r="I62" i="119"/>
  <c r="I33" i="131"/>
  <c r="I54" i="131"/>
  <c r="I50" i="131"/>
  <c r="I6" i="131"/>
  <c r="G42" i="133" l="1"/>
  <c r="I28" i="135"/>
  <c r="F26" i="128"/>
  <c r="D26" i="124"/>
  <c r="H10" i="128"/>
  <c r="E26" i="124"/>
  <c r="G26" i="124"/>
  <c r="H26" i="124"/>
  <c r="F26" i="124"/>
  <c r="H26" i="128"/>
  <c r="D26" i="128"/>
  <c r="B26" i="128" s="1"/>
  <c r="G26" i="133"/>
  <c r="F26" i="133"/>
  <c r="E26" i="133"/>
  <c r="B26" i="133" s="1"/>
  <c r="H26" i="133"/>
  <c r="G50" i="124"/>
  <c r="G42" i="124"/>
  <c r="G18" i="124"/>
  <c r="H42" i="120"/>
  <c r="H42" i="132"/>
  <c r="E42" i="132"/>
  <c r="F42" i="132"/>
  <c r="D34" i="132"/>
  <c r="G18" i="132"/>
  <c r="E10" i="132"/>
  <c r="E50" i="128"/>
  <c r="F50" i="120"/>
  <c r="B26" i="81"/>
  <c r="B18" i="112"/>
  <c r="G42" i="125"/>
  <c r="B26" i="129"/>
  <c r="B42" i="129"/>
  <c r="B50" i="134"/>
  <c r="B26" i="112"/>
  <c r="B26" i="114"/>
  <c r="F35" i="118"/>
  <c r="M7" i="136" s="1"/>
  <c r="D10" i="128"/>
  <c r="B50" i="129"/>
  <c r="H50" i="132"/>
  <c r="B10" i="116"/>
  <c r="F24" i="123"/>
  <c r="M9" i="135" s="1"/>
  <c r="G35" i="119"/>
  <c r="O8" i="136" s="1"/>
  <c r="S8" i="136" s="1"/>
  <c r="D42" i="120"/>
  <c r="B10" i="126"/>
  <c r="B34" i="126"/>
  <c r="B18" i="116"/>
  <c r="D34" i="124"/>
  <c r="B10" i="130"/>
  <c r="E42" i="133"/>
  <c r="D24" i="123"/>
  <c r="D23" i="127"/>
  <c r="H10" i="135" s="1"/>
  <c r="H46" i="131"/>
  <c r="Q11" i="138" s="1"/>
  <c r="B26" i="116"/>
  <c r="D10" i="124"/>
  <c r="H18" i="128"/>
  <c r="B42" i="130"/>
  <c r="D50" i="132"/>
  <c r="B42" i="134"/>
  <c r="B18" i="122"/>
  <c r="H24" i="123"/>
  <c r="Q9" i="135" s="1"/>
  <c r="F24" i="127"/>
  <c r="M10" i="135" s="1"/>
  <c r="H35" i="119"/>
  <c r="Q8" i="136" s="1"/>
  <c r="G24" i="123"/>
  <c r="O9" i="135" s="1"/>
  <c r="H12" i="1"/>
  <c r="P6" i="25" s="1"/>
  <c r="E45" i="127"/>
  <c r="J10" i="138" s="1"/>
  <c r="G57" i="131"/>
  <c r="O11" i="139" s="1"/>
  <c r="B42" i="122"/>
  <c r="G34" i="124"/>
  <c r="E10" i="124"/>
  <c r="D10" i="125"/>
  <c r="B50" i="126"/>
  <c r="B10" i="129"/>
  <c r="F42" i="133"/>
  <c r="F34" i="133"/>
  <c r="D18" i="133"/>
  <c r="G18" i="133"/>
  <c r="F50" i="133"/>
  <c r="H42" i="133"/>
  <c r="E57" i="131"/>
  <c r="K11" i="139" s="1"/>
  <c r="D42" i="133"/>
  <c r="D10" i="133"/>
  <c r="F50" i="128"/>
  <c r="F18" i="128"/>
  <c r="F34" i="125"/>
  <c r="H34" i="124"/>
  <c r="F50" i="124"/>
  <c r="F34" i="124"/>
  <c r="H18" i="121"/>
  <c r="E42" i="120"/>
  <c r="F34" i="120"/>
  <c r="E18" i="120"/>
  <c r="D10" i="115"/>
  <c r="H34" i="114"/>
  <c r="G34" i="114"/>
  <c r="F34" i="114"/>
  <c r="F10" i="114"/>
  <c r="E23" i="131"/>
  <c r="J11" i="135" s="1"/>
  <c r="B18" i="132"/>
  <c r="D68" i="131"/>
  <c r="I11" i="141" s="1"/>
  <c r="I28" i="141" s="1"/>
  <c r="F68" i="131"/>
  <c r="M11" i="141" s="1"/>
  <c r="G68" i="131"/>
  <c r="O11" i="141" s="1"/>
  <c r="H68" i="131"/>
  <c r="Q11" i="141" s="1"/>
  <c r="H50" i="133"/>
  <c r="E50" i="133"/>
  <c r="D50" i="133"/>
  <c r="E18" i="133"/>
  <c r="E10" i="128"/>
  <c r="F10" i="128"/>
  <c r="E34" i="128"/>
  <c r="G34" i="128"/>
  <c r="F42" i="128"/>
  <c r="G42" i="128"/>
  <c r="E18" i="128"/>
  <c r="D18" i="128"/>
  <c r="G50" i="128"/>
  <c r="E42" i="128"/>
  <c r="E10" i="125"/>
  <c r="H13" i="123"/>
  <c r="Q9" i="25" s="1"/>
  <c r="G34" i="125"/>
  <c r="G46" i="123"/>
  <c r="O9" i="138" s="1"/>
  <c r="H34" i="125"/>
  <c r="H42" i="125"/>
  <c r="E50" i="125"/>
  <c r="B50" i="125" s="1"/>
  <c r="G50" i="125"/>
  <c r="F10" i="120"/>
  <c r="G10" i="124"/>
  <c r="F42" i="124"/>
  <c r="E42" i="124"/>
  <c r="D42" i="124"/>
  <c r="H18" i="124"/>
  <c r="H10" i="124"/>
  <c r="G34" i="121"/>
  <c r="D34" i="121"/>
  <c r="D42" i="121"/>
  <c r="B42" i="121" s="1"/>
  <c r="D18" i="121"/>
  <c r="F18" i="121"/>
  <c r="E10" i="121"/>
  <c r="B10" i="121" s="1"/>
  <c r="E13" i="119"/>
  <c r="K8" i="25" s="1"/>
  <c r="G10" i="121"/>
  <c r="D34" i="120"/>
  <c r="H34" i="120"/>
  <c r="D57" i="119"/>
  <c r="I8" i="139" s="1"/>
  <c r="G42" i="120"/>
  <c r="H10" i="120"/>
  <c r="D10" i="120"/>
  <c r="D50" i="120"/>
  <c r="G50" i="120"/>
  <c r="E34" i="115"/>
  <c r="F42" i="115"/>
  <c r="D57" i="118"/>
  <c r="I7" i="139" s="1"/>
  <c r="G10" i="115"/>
  <c r="E10" i="115"/>
  <c r="D50" i="115"/>
  <c r="E50" i="115"/>
  <c r="F34" i="115"/>
  <c r="F50" i="115"/>
  <c r="G57" i="118"/>
  <c r="O7" i="139" s="1"/>
  <c r="G42" i="114"/>
  <c r="F42" i="114"/>
  <c r="H57" i="118"/>
  <c r="Q7" i="139" s="1"/>
  <c r="H42" i="114"/>
  <c r="D10" i="114"/>
  <c r="H10" i="114"/>
  <c r="F50" i="114"/>
  <c r="E50" i="114"/>
  <c r="D50" i="114"/>
  <c r="B34" i="111"/>
  <c r="G42" i="81"/>
  <c r="H42" i="81"/>
  <c r="E42" i="81"/>
  <c r="D42" i="81"/>
  <c r="I42" i="81" s="1"/>
  <c r="B42" i="111"/>
  <c r="B50" i="111"/>
  <c r="G13" i="1"/>
  <c r="O6" i="25" s="1"/>
  <c r="B10" i="111"/>
  <c r="B50" i="81"/>
  <c r="D68" i="1"/>
  <c r="I6" i="141" s="1"/>
  <c r="G46" i="1"/>
  <c r="O6" i="138" s="1"/>
  <c r="E50" i="132"/>
  <c r="B50" i="132" s="1"/>
  <c r="G50" i="132"/>
  <c r="I42" i="132"/>
  <c r="B34" i="132"/>
  <c r="I34" i="132"/>
  <c r="F18" i="132"/>
  <c r="I18" i="132" s="1"/>
  <c r="D10" i="132"/>
  <c r="G10" i="132"/>
  <c r="H34" i="133"/>
  <c r="D34" i="133"/>
  <c r="G34" i="133"/>
  <c r="E34" i="133"/>
  <c r="F18" i="133"/>
  <c r="H18" i="133"/>
  <c r="F10" i="133"/>
  <c r="G10" i="133"/>
  <c r="E10" i="133"/>
  <c r="H50" i="128"/>
  <c r="D50" i="128"/>
  <c r="H42" i="128"/>
  <c r="D42" i="128"/>
  <c r="D34" i="128"/>
  <c r="H34" i="128"/>
  <c r="F34" i="128"/>
  <c r="G18" i="128"/>
  <c r="G10" i="128"/>
  <c r="F50" i="125"/>
  <c r="H50" i="125"/>
  <c r="H67" i="123"/>
  <c r="P9" i="141" s="1"/>
  <c r="D42" i="125"/>
  <c r="E42" i="125"/>
  <c r="F42" i="125"/>
  <c r="F45" i="123"/>
  <c r="L9" i="138" s="1"/>
  <c r="E34" i="125"/>
  <c r="B34" i="125" s="1"/>
  <c r="H18" i="125"/>
  <c r="D18" i="125"/>
  <c r="G18" i="125"/>
  <c r="D23" i="123"/>
  <c r="H9" i="135" s="1"/>
  <c r="F18" i="125"/>
  <c r="B10" i="125"/>
  <c r="G10" i="125"/>
  <c r="H10" i="125"/>
  <c r="H50" i="124"/>
  <c r="E50" i="124"/>
  <c r="D50" i="124"/>
  <c r="H42" i="124"/>
  <c r="E18" i="124"/>
  <c r="F18" i="124"/>
  <c r="D18" i="124"/>
  <c r="E34" i="124"/>
  <c r="E45" i="123"/>
  <c r="J9" i="138" s="1"/>
  <c r="G45" i="123"/>
  <c r="N9" i="138" s="1"/>
  <c r="F10" i="124"/>
  <c r="D50" i="121"/>
  <c r="B50" i="121" s="1"/>
  <c r="G50" i="121"/>
  <c r="H42" i="121"/>
  <c r="I42" i="121" s="1"/>
  <c r="G42" i="121"/>
  <c r="F42" i="121"/>
  <c r="E34" i="121"/>
  <c r="F45" i="119"/>
  <c r="L8" i="138" s="1"/>
  <c r="H34" i="121"/>
  <c r="E18" i="121"/>
  <c r="F10" i="121"/>
  <c r="H50" i="120"/>
  <c r="E50" i="120"/>
  <c r="F42" i="120"/>
  <c r="G18" i="120"/>
  <c r="D18" i="120"/>
  <c r="F18" i="120"/>
  <c r="G34" i="120"/>
  <c r="E34" i="120"/>
  <c r="E10" i="120"/>
  <c r="G10" i="120"/>
  <c r="H50" i="115"/>
  <c r="D42" i="115"/>
  <c r="E42" i="115"/>
  <c r="G34" i="115"/>
  <c r="H34" i="115"/>
  <c r="D34" i="115"/>
  <c r="B34" i="115" s="1"/>
  <c r="H10" i="115"/>
  <c r="G50" i="114"/>
  <c r="E42" i="114"/>
  <c r="D42" i="114"/>
  <c r="D34" i="114"/>
  <c r="B34" i="114" s="1"/>
  <c r="E10" i="114"/>
  <c r="G10" i="114"/>
  <c r="B18" i="134"/>
  <c r="B26" i="134"/>
  <c r="B34" i="134"/>
  <c r="B10" i="134"/>
  <c r="B42" i="132"/>
  <c r="F35" i="131"/>
  <c r="M11" i="136" s="1"/>
  <c r="B50" i="130"/>
  <c r="B18" i="130"/>
  <c r="B34" i="129"/>
  <c r="B42" i="126"/>
  <c r="B26" i="126"/>
  <c r="B18" i="126"/>
  <c r="B18" i="125"/>
  <c r="B26" i="125"/>
  <c r="G13" i="123"/>
  <c r="O9" i="25" s="1"/>
  <c r="H10" i="122"/>
  <c r="E10" i="122"/>
  <c r="B10" i="122" s="1"/>
  <c r="G10" i="122"/>
  <c r="F10" i="122"/>
  <c r="I10" i="122" s="1"/>
  <c r="B34" i="122"/>
  <c r="B50" i="122"/>
  <c r="B26" i="121"/>
  <c r="F46" i="119"/>
  <c r="M8" i="138" s="1"/>
  <c r="B50" i="116"/>
  <c r="B42" i="116"/>
  <c r="B26" i="115"/>
  <c r="B18" i="115"/>
  <c r="B18" i="114"/>
  <c r="B10" i="112"/>
  <c r="B42" i="112"/>
  <c r="B26" i="111"/>
  <c r="B18" i="111"/>
  <c r="S6" i="136"/>
  <c r="D10" i="81"/>
  <c r="H10" i="81"/>
  <c r="F10" i="81"/>
  <c r="E10" i="81"/>
  <c r="F13" i="1"/>
  <c r="M6" i="25" s="1"/>
  <c r="S11" i="135"/>
  <c r="H57" i="127"/>
  <c r="Q10" i="139" s="1"/>
  <c r="E56" i="127"/>
  <c r="J10" i="139" s="1"/>
  <c r="D46" i="127"/>
  <c r="I10" i="138" s="1"/>
  <c r="G57" i="127"/>
  <c r="O10" i="139" s="1"/>
  <c r="D57" i="127"/>
  <c r="I10" i="139" s="1"/>
  <c r="G46" i="127"/>
  <c r="O10" i="138" s="1"/>
  <c r="E46" i="123"/>
  <c r="K9" i="138" s="1"/>
  <c r="H46" i="123"/>
  <c r="Q9" i="138" s="1"/>
  <c r="H57" i="119"/>
  <c r="Q8" i="139" s="1"/>
  <c r="E46" i="119"/>
  <c r="K8" i="138" s="1"/>
  <c r="G24" i="119"/>
  <c r="O8" i="135" s="1"/>
  <c r="H13" i="119"/>
  <c r="Q8" i="25" s="1"/>
  <c r="G12" i="119"/>
  <c r="N8" i="25" s="1"/>
  <c r="F57" i="119"/>
  <c r="M8" i="139" s="1"/>
  <c r="G57" i="119"/>
  <c r="O8" i="139" s="1"/>
  <c r="E57" i="119"/>
  <c r="K8" i="139" s="1"/>
  <c r="K34" i="136"/>
  <c r="D24" i="119"/>
  <c r="F57" i="118"/>
  <c r="M7" i="139" s="1"/>
  <c r="E57" i="118"/>
  <c r="K7" i="139" s="1"/>
  <c r="F13" i="118"/>
  <c r="M7" i="25" s="1"/>
  <c r="I18" i="114"/>
  <c r="F68" i="1"/>
  <c r="M6" i="141" s="1"/>
  <c r="I50" i="111"/>
  <c r="I34" i="111"/>
  <c r="E46" i="1"/>
  <c r="K6" i="138" s="1"/>
  <c r="I18" i="111"/>
  <c r="E23" i="1"/>
  <c r="J6" i="135" s="1"/>
  <c r="I10" i="111"/>
  <c r="H68" i="1"/>
  <c r="Q6" i="141" s="1"/>
  <c r="E68" i="1"/>
  <c r="K6" i="141" s="1"/>
  <c r="E45" i="1"/>
  <c r="J6" i="138" s="1"/>
  <c r="D45" i="1"/>
  <c r="H6" i="138" s="1"/>
  <c r="H24" i="1"/>
  <c r="Q6" i="135" s="1"/>
  <c r="F24" i="1"/>
  <c r="M6" i="135" s="1"/>
  <c r="I18" i="81"/>
  <c r="H13" i="1"/>
  <c r="Q6" i="25" s="1"/>
  <c r="F46" i="1"/>
  <c r="M6" i="138" s="1"/>
  <c r="D46" i="1"/>
  <c r="I6" i="138" s="1"/>
  <c r="H46" i="1"/>
  <c r="Q6" i="138" s="1"/>
  <c r="G35" i="136"/>
  <c r="F57" i="127"/>
  <c r="M10" i="139" s="1"/>
  <c r="E57" i="127"/>
  <c r="K10" i="139" s="1"/>
  <c r="F46" i="127"/>
  <c r="M10" i="138" s="1"/>
  <c r="H24" i="127"/>
  <c r="Q10" i="135" s="1"/>
  <c r="E46" i="127"/>
  <c r="K10" i="138" s="1"/>
  <c r="H46" i="127"/>
  <c r="Q10" i="138" s="1"/>
  <c r="G24" i="127"/>
  <c r="O10" i="135" s="1"/>
  <c r="D13" i="123"/>
  <c r="I9" i="25" s="1"/>
  <c r="E13" i="123"/>
  <c r="K9" i="25" s="1"/>
  <c r="F13" i="123"/>
  <c r="M9" i="25" s="1"/>
  <c r="G46" i="119"/>
  <c r="O8" i="138" s="1"/>
  <c r="D46" i="119"/>
  <c r="I8" i="138" s="1"/>
  <c r="I25" i="138" s="1"/>
  <c r="H46" i="119"/>
  <c r="Q8" i="138" s="1"/>
  <c r="F35" i="119"/>
  <c r="M8" i="136" s="1"/>
  <c r="D13" i="119"/>
  <c r="I8" i="25" s="1"/>
  <c r="F13" i="119"/>
  <c r="M8" i="25" s="1"/>
  <c r="G13" i="119"/>
  <c r="O8" i="25" s="1"/>
  <c r="H35" i="118"/>
  <c r="Q7" i="136" s="1"/>
  <c r="S7" i="136" s="1"/>
  <c r="D35" i="118"/>
  <c r="I7" i="136" s="1"/>
  <c r="E13" i="118"/>
  <c r="K7" i="25" s="1"/>
  <c r="H13" i="118"/>
  <c r="Q7" i="25" s="1"/>
  <c r="D13" i="118"/>
  <c r="I7" i="25" s="1"/>
  <c r="G13" i="118"/>
  <c r="O7" i="25" s="1"/>
  <c r="G68" i="1"/>
  <c r="O6" i="141" s="1"/>
  <c r="E56" i="1"/>
  <c r="J6" i="139" s="1"/>
  <c r="F56" i="1"/>
  <c r="L6" i="139" s="1"/>
  <c r="D56" i="1"/>
  <c r="H6" i="139" s="1"/>
  <c r="H56" i="1"/>
  <c r="P6" i="139" s="1"/>
  <c r="G56" i="1"/>
  <c r="N6" i="139" s="1"/>
  <c r="I26" i="81"/>
  <c r="I35" i="1"/>
  <c r="D24" i="1"/>
  <c r="I6" i="135" s="1"/>
  <c r="E24" i="1"/>
  <c r="K6" i="135" s="1"/>
  <c r="D13" i="1"/>
  <c r="I6" i="25" s="1"/>
  <c r="E13" i="1"/>
  <c r="K6" i="25" s="1"/>
  <c r="D34" i="131"/>
  <c r="H11" i="136" s="1"/>
  <c r="F34" i="127"/>
  <c r="L10" i="136" s="1"/>
  <c r="D34" i="123"/>
  <c r="H9" i="136" s="1"/>
  <c r="F34" i="123"/>
  <c r="L9" i="136" s="1"/>
  <c r="H34" i="123"/>
  <c r="P9" i="136" s="1"/>
  <c r="R9" i="136" s="1"/>
  <c r="E34" i="123"/>
  <c r="J9" i="136" s="1"/>
  <c r="D45" i="119"/>
  <c r="H8" i="138" s="1"/>
  <c r="I26" i="120"/>
  <c r="H45" i="118"/>
  <c r="P7" i="138" s="1"/>
  <c r="H45" i="1"/>
  <c r="P6" i="138" s="1"/>
  <c r="G45" i="1"/>
  <c r="N6" i="138" s="1"/>
  <c r="G12" i="1"/>
  <c r="N6" i="25" s="1"/>
  <c r="G56" i="127"/>
  <c r="N10" i="139" s="1"/>
  <c r="F56" i="127"/>
  <c r="L10" i="139" s="1"/>
  <c r="F57" i="131"/>
  <c r="M11" i="139" s="1"/>
  <c r="H57" i="131"/>
  <c r="Q11" i="139" s="1"/>
  <c r="D57" i="131"/>
  <c r="I11" i="139" s="1"/>
  <c r="G46" i="131"/>
  <c r="O11" i="138" s="1"/>
  <c r="D46" i="131"/>
  <c r="F46" i="131"/>
  <c r="M11" i="138" s="1"/>
  <c r="E46" i="131"/>
  <c r="K11" i="138" s="1"/>
  <c r="E34" i="131"/>
  <c r="J11" i="136" s="1"/>
  <c r="D35" i="131"/>
  <c r="I11" i="136" s="1"/>
  <c r="G35" i="131"/>
  <c r="O11" i="136" s="1"/>
  <c r="S11" i="136" s="1"/>
  <c r="E35" i="131"/>
  <c r="K11" i="136" s="1"/>
  <c r="F23" i="131"/>
  <c r="L11" i="135" s="1"/>
  <c r="D23" i="131"/>
  <c r="H11" i="135" s="1"/>
  <c r="H23" i="131"/>
  <c r="P11" i="135" s="1"/>
  <c r="I24" i="131"/>
  <c r="M11" i="135"/>
  <c r="H13" i="131"/>
  <c r="Q11" i="25" s="1"/>
  <c r="G13" i="131"/>
  <c r="O11" i="25" s="1"/>
  <c r="E13" i="131"/>
  <c r="K11" i="25" s="1"/>
  <c r="F13" i="131"/>
  <c r="M11" i="25" s="1"/>
  <c r="D13" i="131"/>
  <c r="E24" i="127"/>
  <c r="K10" i="135" s="1"/>
  <c r="D24" i="127"/>
  <c r="I10" i="135" s="1"/>
  <c r="E67" i="123"/>
  <c r="J9" i="141" s="1"/>
  <c r="G67" i="123"/>
  <c r="N9" i="141" s="1"/>
  <c r="H45" i="123"/>
  <c r="P9" i="138" s="1"/>
  <c r="D46" i="123"/>
  <c r="I9" i="138" s="1"/>
  <c r="F46" i="123"/>
  <c r="M9" i="138" s="1"/>
  <c r="G35" i="123"/>
  <c r="O9" i="136" s="1"/>
  <c r="F35" i="123"/>
  <c r="M9" i="136" s="1"/>
  <c r="E35" i="123"/>
  <c r="K9" i="136" s="1"/>
  <c r="D35" i="123"/>
  <c r="H35" i="123"/>
  <c r="Q9" i="136" s="1"/>
  <c r="H45" i="119"/>
  <c r="P8" i="138" s="1"/>
  <c r="E24" i="119"/>
  <c r="K8" i="135" s="1"/>
  <c r="H24" i="119"/>
  <c r="Q8" i="135" s="1"/>
  <c r="F24" i="119"/>
  <c r="M8" i="135" s="1"/>
  <c r="E12" i="119"/>
  <c r="J8" i="25" s="1"/>
  <c r="H34" i="1"/>
  <c r="P6" i="136" s="1"/>
  <c r="D23" i="1"/>
  <c r="H6" i="135" s="1"/>
  <c r="F23" i="1"/>
  <c r="L6" i="135" s="1"/>
  <c r="E12" i="1"/>
  <c r="J6" i="25" s="1"/>
  <c r="I18" i="129"/>
  <c r="F56" i="118"/>
  <c r="L7" i="139" s="1"/>
  <c r="H34" i="131"/>
  <c r="P11" i="136" s="1"/>
  <c r="G34" i="131"/>
  <c r="N11" i="136" s="1"/>
  <c r="G23" i="131"/>
  <c r="N11" i="135" s="1"/>
  <c r="H56" i="127"/>
  <c r="P10" i="139" s="1"/>
  <c r="D56" i="127"/>
  <c r="H10" i="139" s="1"/>
  <c r="E34" i="127"/>
  <c r="J10" i="136" s="1"/>
  <c r="H34" i="127"/>
  <c r="P10" i="136" s="1"/>
  <c r="D34" i="127"/>
  <c r="H10" i="136" s="1"/>
  <c r="G34" i="127"/>
  <c r="N10" i="136" s="1"/>
  <c r="D45" i="127"/>
  <c r="H10" i="138" s="1"/>
  <c r="G45" i="127"/>
  <c r="N10" i="138" s="1"/>
  <c r="H45" i="127"/>
  <c r="P10" i="138" s="1"/>
  <c r="F45" i="127"/>
  <c r="L10" i="138" s="1"/>
  <c r="E23" i="127"/>
  <c r="J10" i="135" s="1"/>
  <c r="F23" i="127"/>
  <c r="L10" i="135" s="1"/>
  <c r="G23" i="127"/>
  <c r="N10" i="135" s="1"/>
  <c r="H23" i="127"/>
  <c r="P10" i="135" s="1"/>
  <c r="I26" i="125"/>
  <c r="D67" i="123"/>
  <c r="H9" i="141" s="1"/>
  <c r="F67" i="123"/>
  <c r="L9" i="141" s="1"/>
  <c r="D45" i="123"/>
  <c r="H9" i="138" s="1"/>
  <c r="G23" i="123"/>
  <c r="N9" i="135" s="1"/>
  <c r="E23" i="123"/>
  <c r="J9" i="135" s="1"/>
  <c r="F23" i="123"/>
  <c r="L9" i="135" s="1"/>
  <c r="H23" i="123"/>
  <c r="P9" i="135" s="1"/>
  <c r="G45" i="119"/>
  <c r="N8" i="138" s="1"/>
  <c r="E45" i="119"/>
  <c r="J8" i="138" s="1"/>
  <c r="D45" i="118"/>
  <c r="H7" i="138" s="1"/>
  <c r="G45" i="118"/>
  <c r="N7" i="138" s="1"/>
  <c r="E45" i="118"/>
  <c r="J7" i="138" s="1"/>
  <c r="F45" i="118"/>
  <c r="L7" i="138" s="1"/>
  <c r="H12" i="118"/>
  <c r="P7" i="25" s="1"/>
  <c r="I50" i="81"/>
  <c r="I34" i="81"/>
  <c r="G34" i="1"/>
  <c r="N6" i="136" s="1"/>
  <c r="D34" i="1"/>
  <c r="H6" i="136" s="1"/>
  <c r="E34" i="1"/>
  <c r="J6" i="136" s="1"/>
  <c r="G23" i="1"/>
  <c r="N6" i="135" s="1"/>
  <c r="H12" i="119"/>
  <c r="P8" i="25" s="1"/>
  <c r="D12" i="119"/>
  <c r="H8" i="25" s="1"/>
  <c r="F12" i="119"/>
  <c r="L8" i="25" s="1"/>
  <c r="I26" i="121"/>
  <c r="I42" i="129"/>
  <c r="I50" i="129"/>
  <c r="I26" i="129"/>
  <c r="D56" i="118"/>
  <c r="H7" i="139" s="1"/>
  <c r="E56" i="118"/>
  <c r="J7" i="139" s="1"/>
  <c r="G56" i="118"/>
  <c r="N7" i="139" s="1"/>
  <c r="H56" i="118"/>
  <c r="P7" i="139" s="1"/>
  <c r="E12" i="118"/>
  <c r="J7" i="25" s="1"/>
  <c r="D12" i="118"/>
  <c r="H7" i="25" s="1"/>
  <c r="F12" i="118"/>
  <c r="L7" i="25" s="1"/>
  <c r="G12" i="118"/>
  <c r="N7" i="25" s="1"/>
  <c r="G34" i="118"/>
  <c r="N7" i="136" s="1"/>
  <c r="D34" i="118"/>
  <c r="E34" i="118"/>
  <c r="J7" i="136" s="1"/>
  <c r="H34" i="118"/>
  <c r="P7" i="136" s="1"/>
  <c r="F34" i="118"/>
  <c r="L7" i="136" s="1"/>
  <c r="I26" i="114"/>
  <c r="F12" i="1"/>
  <c r="L6" i="25" s="1"/>
  <c r="I26" i="115"/>
  <c r="I18" i="115"/>
  <c r="H23" i="1"/>
  <c r="P6" i="135" s="1"/>
  <c r="D12" i="1"/>
  <c r="F68" i="119"/>
  <c r="M8" i="141" s="1"/>
  <c r="G68" i="119"/>
  <c r="O8" i="141" s="1"/>
  <c r="H68" i="119"/>
  <c r="Q8" i="141" s="1"/>
  <c r="D68" i="119"/>
  <c r="E68" i="119"/>
  <c r="K8" i="141" s="1"/>
  <c r="D67" i="118"/>
  <c r="G67" i="118"/>
  <c r="N7" i="141" s="1"/>
  <c r="H67" i="118"/>
  <c r="P7" i="141" s="1"/>
  <c r="F67" i="118"/>
  <c r="L7" i="141" s="1"/>
  <c r="E67" i="118"/>
  <c r="J7" i="141" s="1"/>
  <c r="E67" i="127"/>
  <c r="J10" i="141" s="1"/>
  <c r="D67" i="127"/>
  <c r="G67" i="127"/>
  <c r="N10" i="141" s="1"/>
  <c r="F67" i="127"/>
  <c r="L10" i="141" s="1"/>
  <c r="H67" i="127"/>
  <c r="P10" i="141" s="1"/>
  <c r="F56" i="119"/>
  <c r="L8" i="139" s="1"/>
  <c r="D56" i="119"/>
  <c r="E56" i="119"/>
  <c r="J8" i="139" s="1"/>
  <c r="G56" i="119"/>
  <c r="N8" i="139" s="1"/>
  <c r="H56" i="119"/>
  <c r="P8" i="139" s="1"/>
  <c r="I8" i="136"/>
  <c r="G57" i="123"/>
  <c r="O9" i="139" s="1"/>
  <c r="F57" i="123"/>
  <c r="M9" i="139" s="1"/>
  <c r="H57" i="123"/>
  <c r="Q9" i="139" s="1"/>
  <c r="D57" i="123"/>
  <c r="E57" i="123"/>
  <c r="K9" i="139" s="1"/>
  <c r="G45" i="131"/>
  <c r="N11" i="138" s="1"/>
  <c r="H45" i="131"/>
  <c r="P11" i="138" s="1"/>
  <c r="F45" i="131"/>
  <c r="L11" i="138" s="1"/>
  <c r="D45" i="131"/>
  <c r="E45" i="131"/>
  <c r="J11" i="138" s="1"/>
  <c r="D12" i="127"/>
  <c r="E12" i="127"/>
  <c r="J10" i="25" s="1"/>
  <c r="G12" i="127"/>
  <c r="N10" i="25" s="1"/>
  <c r="H12" i="127"/>
  <c r="P10" i="25" s="1"/>
  <c r="F12" i="127"/>
  <c r="L10" i="25" s="1"/>
  <c r="D12" i="131"/>
  <c r="E12" i="131"/>
  <c r="J11" i="25" s="1"/>
  <c r="H12" i="131"/>
  <c r="P11" i="25" s="1"/>
  <c r="G12" i="131"/>
  <c r="N11" i="25" s="1"/>
  <c r="F12" i="131"/>
  <c r="L11" i="25" s="1"/>
  <c r="H12" i="123"/>
  <c r="P9" i="25" s="1"/>
  <c r="F12" i="123"/>
  <c r="L9" i="25" s="1"/>
  <c r="G12" i="123"/>
  <c r="N9" i="25" s="1"/>
  <c r="D12" i="123"/>
  <c r="E12" i="123"/>
  <c r="J9" i="25" s="1"/>
  <c r="F46" i="118"/>
  <c r="M7" i="138" s="1"/>
  <c r="G46" i="118"/>
  <c r="O7" i="138" s="1"/>
  <c r="E46" i="118"/>
  <c r="K7" i="138" s="1"/>
  <c r="D46" i="118"/>
  <c r="H46" i="118"/>
  <c r="Q7" i="138" s="1"/>
  <c r="F23" i="118"/>
  <c r="L7" i="135" s="1"/>
  <c r="H23" i="118"/>
  <c r="P7" i="135" s="1"/>
  <c r="G23" i="118"/>
  <c r="N7" i="135" s="1"/>
  <c r="E23" i="118"/>
  <c r="J7" i="135" s="1"/>
  <c r="D23" i="118"/>
  <c r="E23" i="119"/>
  <c r="J8" i="135" s="1"/>
  <c r="D23" i="119"/>
  <c r="G23" i="119"/>
  <c r="N8" i="135" s="1"/>
  <c r="H23" i="119"/>
  <c r="P8" i="135" s="1"/>
  <c r="F23" i="119"/>
  <c r="L8" i="135" s="1"/>
  <c r="D35" i="127"/>
  <c r="E35" i="127"/>
  <c r="K10" i="136" s="1"/>
  <c r="G35" i="127"/>
  <c r="O10" i="136" s="1"/>
  <c r="F35" i="127"/>
  <c r="M10" i="136" s="1"/>
  <c r="H35" i="127"/>
  <c r="Q10" i="136" s="1"/>
  <c r="H68" i="127"/>
  <c r="Q10" i="141" s="1"/>
  <c r="F68" i="127"/>
  <c r="M10" i="141" s="1"/>
  <c r="G68" i="127"/>
  <c r="O10" i="141" s="1"/>
  <c r="E68" i="127"/>
  <c r="K10" i="141" s="1"/>
  <c r="D68" i="127"/>
  <c r="D56" i="123"/>
  <c r="E56" i="123"/>
  <c r="J9" i="139" s="1"/>
  <c r="G56" i="123"/>
  <c r="N9" i="139" s="1"/>
  <c r="F56" i="123"/>
  <c r="L9" i="139" s="1"/>
  <c r="H56" i="123"/>
  <c r="P9" i="139" s="1"/>
  <c r="R8" i="136"/>
  <c r="H57" i="1"/>
  <c r="Q6" i="139" s="1"/>
  <c r="F57" i="1"/>
  <c r="M6" i="139" s="1"/>
  <c r="D57" i="1"/>
  <c r="I6" i="139" s="1"/>
  <c r="E57" i="1"/>
  <c r="K6" i="139" s="1"/>
  <c r="G57" i="1"/>
  <c r="O6" i="139" s="1"/>
  <c r="D67" i="131"/>
  <c r="F67" i="131"/>
  <c r="L11" i="141" s="1"/>
  <c r="G67" i="131"/>
  <c r="N11" i="141" s="1"/>
  <c r="E67" i="131"/>
  <c r="J11" i="141" s="1"/>
  <c r="H67" i="131"/>
  <c r="P11" i="141" s="1"/>
  <c r="G13" i="127"/>
  <c r="O10" i="25" s="1"/>
  <c r="D13" i="127"/>
  <c r="H13" i="127"/>
  <c r="Q10" i="25" s="1"/>
  <c r="E13" i="127"/>
  <c r="K10" i="25" s="1"/>
  <c r="F13" i="127"/>
  <c r="M10" i="25" s="1"/>
  <c r="G68" i="123"/>
  <c r="O9" i="141" s="1"/>
  <c r="F68" i="123"/>
  <c r="M9" i="141" s="1"/>
  <c r="D68" i="123"/>
  <c r="H68" i="123"/>
  <c r="Q9" i="141" s="1"/>
  <c r="E68" i="123"/>
  <c r="K9" i="141" s="1"/>
  <c r="D56" i="131"/>
  <c r="G56" i="131"/>
  <c r="N11" i="139" s="1"/>
  <c r="F56" i="131"/>
  <c r="L11" i="139" s="1"/>
  <c r="E56" i="131"/>
  <c r="J11" i="139" s="1"/>
  <c r="H56" i="131"/>
  <c r="P11" i="139" s="1"/>
  <c r="G24" i="118"/>
  <c r="O7" i="135" s="1"/>
  <c r="D24" i="118"/>
  <c r="E24" i="118"/>
  <c r="K7" i="135" s="1"/>
  <c r="H24" i="118"/>
  <c r="Q7" i="135" s="1"/>
  <c r="F24" i="118"/>
  <c r="M7" i="135" s="1"/>
  <c r="E68" i="118"/>
  <c r="K7" i="141" s="1"/>
  <c r="D68" i="118"/>
  <c r="F68" i="118"/>
  <c r="M7" i="141" s="1"/>
  <c r="H68" i="118"/>
  <c r="Q7" i="141" s="1"/>
  <c r="G68" i="118"/>
  <c r="O7" i="141" s="1"/>
  <c r="F67" i="1"/>
  <c r="L6" i="141" s="1"/>
  <c r="H67" i="1"/>
  <c r="P6" i="141" s="1"/>
  <c r="D67" i="1"/>
  <c r="G67" i="1"/>
  <c r="N6" i="141" s="1"/>
  <c r="E67" i="1"/>
  <c r="J6" i="141" s="1"/>
  <c r="D67" i="119"/>
  <c r="F67" i="119"/>
  <c r="L8" i="141" s="1"/>
  <c r="H67" i="119"/>
  <c r="P8" i="141" s="1"/>
  <c r="E67" i="119"/>
  <c r="J8" i="141" s="1"/>
  <c r="G67" i="119"/>
  <c r="N8" i="141" s="1"/>
  <c r="I34" i="119"/>
  <c r="I27" i="139" l="1"/>
  <c r="Q35" i="135"/>
  <c r="S9" i="135"/>
  <c r="S11" i="138"/>
  <c r="I26" i="138"/>
  <c r="I28" i="136"/>
  <c r="I26" i="128"/>
  <c r="B26" i="124"/>
  <c r="B10" i="124"/>
  <c r="I25" i="25"/>
  <c r="I26" i="124"/>
  <c r="I26" i="133"/>
  <c r="B50" i="128"/>
  <c r="H27" i="139"/>
  <c r="H27" i="138"/>
  <c r="B34" i="128"/>
  <c r="B10" i="128"/>
  <c r="I42" i="124"/>
  <c r="B42" i="124"/>
  <c r="H26" i="138"/>
  <c r="B42" i="120"/>
  <c r="B50" i="114"/>
  <c r="H24" i="138"/>
  <c r="B42" i="133"/>
  <c r="B10" i="133"/>
  <c r="I24" i="123"/>
  <c r="H25" i="25"/>
  <c r="I23" i="25"/>
  <c r="S11" i="139"/>
  <c r="H26" i="135"/>
  <c r="B10" i="115"/>
  <c r="H25" i="138"/>
  <c r="I27" i="138"/>
  <c r="B18" i="120"/>
  <c r="I25" i="139"/>
  <c r="I9" i="135"/>
  <c r="I27" i="135"/>
  <c r="I26" i="25"/>
  <c r="I34" i="133"/>
  <c r="I23" i="139"/>
  <c r="H28" i="135"/>
  <c r="I35" i="25"/>
  <c r="I28" i="139"/>
  <c r="H24" i="25"/>
  <c r="I23" i="138"/>
  <c r="I10" i="133"/>
  <c r="H27" i="135"/>
  <c r="B18" i="133"/>
  <c r="I42" i="133"/>
  <c r="Q35" i="141"/>
  <c r="B42" i="128"/>
  <c r="S9" i="138"/>
  <c r="I34" i="124"/>
  <c r="H26" i="141"/>
  <c r="S9" i="25"/>
  <c r="B18" i="121"/>
  <c r="B34" i="120"/>
  <c r="B42" i="115"/>
  <c r="I68" i="131"/>
  <c r="S11" i="141"/>
  <c r="I50" i="132"/>
  <c r="I50" i="133"/>
  <c r="B50" i="133"/>
  <c r="I18" i="133"/>
  <c r="B18" i="128"/>
  <c r="I34" i="128"/>
  <c r="I18" i="125"/>
  <c r="I34" i="125"/>
  <c r="R9" i="141"/>
  <c r="I50" i="125"/>
  <c r="B10" i="114"/>
  <c r="B10" i="120"/>
  <c r="B34" i="124"/>
  <c r="I50" i="124"/>
  <c r="I10" i="121"/>
  <c r="I50" i="121"/>
  <c r="I10" i="120"/>
  <c r="B50" i="120"/>
  <c r="I18" i="120"/>
  <c r="S7" i="139"/>
  <c r="I50" i="115"/>
  <c r="B50" i="115"/>
  <c r="I34" i="115"/>
  <c r="I34" i="114"/>
  <c r="I42" i="114"/>
  <c r="B42" i="114"/>
  <c r="R6" i="139"/>
  <c r="G34" i="139"/>
  <c r="B42" i="81"/>
  <c r="B10" i="132"/>
  <c r="I10" i="132"/>
  <c r="B34" i="133"/>
  <c r="B42" i="125"/>
  <c r="I42" i="125"/>
  <c r="R9" i="138"/>
  <c r="I10" i="125"/>
  <c r="B50" i="124"/>
  <c r="B18" i="124"/>
  <c r="I18" i="124"/>
  <c r="I34" i="121"/>
  <c r="B34" i="121"/>
  <c r="I18" i="121"/>
  <c r="I34" i="120"/>
  <c r="I57" i="131"/>
  <c r="L12" i="136"/>
  <c r="S10" i="139"/>
  <c r="I35" i="119"/>
  <c r="N12" i="136"/>
  <c r="J12" i="136"/>
  <c r="P12" i="136"/>
  <c r="Q12" i="141"/>
  <c r="S6" i="135"/>
  <c r="S6" i="138"/>
  <c r="B10" i="81"/>
  <c r="R6" i="25"/>
  <c r="S6" i="25"/>
  <c r="S8" i="135"/>
  <c r="G35" i="138"/>
  <c r="I23" i="131"/>
  <c r="I10" i="129"/>
  <c r="S10" i="138"/>
  <c r="I10" i="128"/>
  <c r="I10" i="124"/>
  <c r="I13" i="123"/>
  <c r="S8" i="139"/>
  <c r="K35" i="138"/>
  <c r="I24" i="119"/>
  <c r="I8" i="135"/>
  <c r="S8" i="25"/>
  <c r="R8" i="25"/>
  <c r="I50" i="120"/>
  <c r="I42" i="120"/>
  <c r="I57" i="119"/>
  <c r="K35" i="136"/>
  <c r="I57" i="118"/>
  <c r="I42" i="115"/>
  <c r="I10" i="115"/>
  <c r="I50" i="114"/>
  <c r="I10" i="114"/>
  <c r="S6" i="141"/>
  <c r="I68" i="1"/>
  <c r="I46" i="1"/>
  <c r="I13" i="1"/>
  <c r="I10" i="81"/>
  <c r="S7" i="25"/>
  <c r="S11" i="25"/>
  <c r="S10" i="135"/>
  <c r="R11" i="136"/>
  <c r="I50" i="128"/>
  <c r="I42" i="128"/>
  <c r="I57" i="127"/>
  <c r="I46" i="127"/>
  <c r="I18" i="128"/>
  <c r="I46" i="123"/>
  <c r="S9" i="136"/>
  <c r="S8" i="138"/>
  <c r="I46" i="119"/>
  <c r="I13" i="119"/>
  <c r="I35" i="118"/>
  <c r="I13" i="118"/>
  <c r="I56" i="1"/>
  <c r="I24" i="1"/>
  <c r="R11" i="135"/>
  <c r="M34" i="136"/>
  <c r="I34" i="123"/>
  <c r="R6" i="138"/>
  <c r="I45" i="1"/>
  <c r="R10" i="139"/>
  <c r="I11" i="138"/>
  <c r="I46" i="131"/>
  <c r="I35" i="131"/>
  <c r="I11" i="25"/>
  <c r="Q35" i="25" s="1"/>
  <c r="I13" i="131"/>
  <c r="I34" i="127"/>
  <c r="O34" i="136"/>
  <c r="I24" i="127"/>
  <c r="S9" i="139"/>
  <c r="I9" i="136"/>
  <c r="I35" i="123"/>
  <c r="R8" i="138"/>
  <c r="R6" i="136"/>
  <c r="S7" i="138"/>
  <c r="R10" i="136"/>
  <c r="R7" i="25"/>
  <c r="S10" i="141"/>
  <c r="I34" i="129"/>
  <c r="R11" i="139"/>
  <c r="I34" i="131"/>
  <c r="I56" i="127"/>
  <c r="R10" i="135"/>
  <c r="R10" i="141"/>
  <c r="I45" i="127"/>
  <c r="R10" i="138"/>
  <c r="I23" i="127"/>
  <c r="I23" i="123"/>
  <c r="I67" i="123"/>
  <c r="R9" i="139"/>
  <c r="I45" i="123"/>
  <c r="R9" i="135"/>
  <c r="I45" i="119"/>
  <c r="R7" i="139"/>
  <c r="R7" i="138"/>
  <c r="I45" i="118"/>
  <c r="I34" i="1"/>
  <c r="R6" i="135"/>
  <c r="I12" i="1"/>
  <c r="H6" i="25"/>
  <c r="I12" i="119"/>
  <c r="R8" i="141"/>
  <c r="I56" i="118"/>
  <c r="I12" i="118"/>
  <c r="H7" i="136"/>
  <c r="H12" i="136" s="1"/>
  <c r="I34" i="118"/>
  <c r="R7" i="136"/>
  <c r="R7" i="135"/>
  <c r="I23" i="1"/>
  <c r="I57" i="1"/>
  <c r="R8" i="139"/>
  <c r="H7" i="135"/>
  <c r="I23" i="118"/>
  <c r="R10" i="25"/>
  <c r="H11" i="138"/>
  <c r="H28" i="138" s="1"/>
  <c r="I45" i="131"/>
  <c r="H6" i="141"/>
  <c r="I67" i="1"/>
  <c r="I13" i="127"/>
  <c r="I10" i="25"/>
  <c r="I27" i="25" s="1"/>
  <c r="I56" i="123"/>
  <c r="H9" i="139"/>
  <c r="H26" i="139" s="1"/>
  <c r="I10" i="136"/>
  <c r="I27" i="136" s="1"/>
  <c r="I35" i="127"/>
  <c r="R8" i="135"/>
  <c r="R11" i="25"/>
  <c r="H8" i="139"/>
  <c r="H25" i="139" s="1"/>
  <c r="I56" i="119"/>
  <c r="H10" i="141"/>
  <c r="I67" i="127"/>
  <c r="I8" i="141"/>
  <c r="I68" i="119"/>
  <c r="I7" i="138"/>
  <c r="I24" i="138" s="1"/>
  <c r="I46" i="118"/>
  <c r="I67" i="118"/>
  <c r="H7" i="141"/>
  <c r="S9" i="141"/>
  <c r="H10" i="25"/>
  <c r="H27" i="25" s="1"/>
  <c r="I12" i="127"/>
  <c r="R11" i="138"/>
  <c r="S8" i="141"/>
  <c r="S7" i="141"/>
  <c r="I24" i="118"/>
  <c r="I7" i="135"/>
  <c r="I12" i="123"/>
  <c r="H9" i="25"/>
  <c r="H26" i="25" s="1"/>
  <c r="H11" i="25"/>
  <c r="H28" i="25" s="1"/>
  <c r="I12" i="131"/>
  <c r="I7" i="141"/>
  <c r="I68" i="118"/>
  <c r="R6" i="141"/>
  <c r="S10" i="25"/>
  <c r="H8" i="135"/>
  <c r="I23" i="119"/>
  <c r="S6" i="139"/>
  <c r="R9" i="25"/>
  <c r="I9" i="139"/>
  <c r="I26" i="139" s="1"/>
  <c r="I57" i="123"/>
  <c r="H11" i="141"/>
  <c r="H28" i="141" s="1"/>
  <c r="I67" i="131"/>
  <c r="S10" i="136"/>
  <c r="I9" i="141"/>
  <c r="I68" i="123"/>
  <c r="H11" i="139"/>
  <c r="H28" i="139" s="1"/>
  <c r="I56" i="131"/>
  <c r="I68" i="127"/>
  <c r="I10" i="141"/>
  <c r="S7" i="135"/>
  <c r="R11" i="141"/>
  <c r="H8" i="141"/>
  <c r="I67" i="119"/>
  <c r="R7" i="141"/>
  <c r="I17" i="135" l="1"/>
  <c r="I22" i="135" s="1"/>
  <c r="J22" i="135" s="1"/>
  <c r="V34" i="143"/>
  <c r="X34" i="143"/>
  <c r="U34" i="143"/>
  <c r="T34" i="143"/>
  <c r="W34" i="143"/>
  <c r="M35" i="135"/>
  <c r="Q35" i="136"/>
  <c r="I26" i="136"/>
  <c r="I29" i="136" s="1"/>
  <c r="I21" i="136" s="1"/>
  <c r="M35" i="25"/>
  <c r="K35" i="25"/>
  <c r="O34" i="138"/>
  <c r="O34" i="135"/>
  <c r="K34" i="25"/>
  <c r="Q35" i="139"/>
  <c r="K34" i="138"/>
  <c r="I34" i="25"/>
  <c r="G35" i="25"/>
  <c r="H29" i="138"/>
  <c r="H21" i="138" s="1"/>
  <c r="I24" i="139"/>
  <c r="I29" i="139" s="1"/>
  <c r="I21" i="139" s="1"/>
  <c r="H25" i="135"/>
  <c r="H29" i="135" s="1"/>
  <c r="H21" i="135" s="1"/>
  <c r="O35" i="138"/>
  <c r="I24" i="135"/>
  <c r="I28" i="138"/>
  <c r="I29" i="138" s="1"/>
  <c r="I21" i="138" s="1"/>
  <c r="I12" i="25"/>
  <c r="T13" i="143" s="1"/>
  <c r="I24" i="25"/>
  <c r="I29" i="25" s="1"/>
  <c r="I21" i="25" s="1"/>
  <c r="H24" i="139"/>
  <c r="H29" i="139" s="1"/>
  <c r="H21" i="139" s="1"/>
  <c r="H23" i="25"/>
  <c r="H29" i="25" s="1"/>
  <c r="H21" i="25" s="1"/>
  <c r="Q34" i="135"/>
  <c r="O35" i="139"/>
  <c r="O35" i="135"/>
  <c r="O34" i="139"/>
  <c r="I27" i="141"/>
  <c r="H27" i="141"/>
  <c r="M35" i="138"/>
  <c r="M34" i="135"/>
  <c r="M34" i="138"/>
  <c r="M34" i="141"/>
  <c r="H40" i="67" s="1"/>
  <c r="I26" i="141"/>
  <c r="K35" i="139"/>
  <c r="H25" i="141"/>
  <c r="I25" i="141"/>
  <c r="I34" i="138"/>
  <c r="I24" i="141"/>
  <c r="I23" i="141"/>
  <c r="G35" i="139"/>
  <c r="O35" i="136"/>
  <c r="O35" i="25"/>
  <c r="O34" i="25"/>
  <c r="M35" i="136"/>
  <c r="M34" i="25"/>
  <c r="K34" i="135"/>
  <c r="I34" i="136"/>
  <c r="G35" i="135"/>
  <c r="K34" i="139"/>
  <c r="M34" i="139"/>
  <c r="Q34" i="141"/>
  <c r="Q34" i="139"/>
  <c r="Q34" i="138"/>
  <c r="Q34" i="25"/>
  <c r="I35" i="139"/>
  <c r="R12" i="136"/>
  <c r="I34" i="139"/>
  <c r="I35" i="136"/>
  <c r="I34" i="135"/>
  <c r="G35" i="141"/>
  <c r="G34" i="138"/>
  <c r="G34" i="136"/>
  <c r="E27" i="143" s="1"/>
  <c r="G34" i="135"/>
  <c r="I25" i="135" l="1"/>
  <c r="I29" i="135" s="1"/>
  <c r="I21" i="135" s="1"/>
  <c r="J18" i="25"/>
  <c r="M36" i="25" s="1"/>
  <c r="J17" i="25"/>
  <c r="K36" i="25" s="1"/>
  <c r="J19" i="25"/>
  <c r="O36" i="25" s="1"/>
  <c r="C51" i="67" s="1"/>
  <c r="J16" i="25"/>
  <c r="I36" i="25" s="1"/>
  <c r="J21" i="25"/>
  <c r="J15" i="25"/>
  <c r="G36" i="25" s="1"/>
  <c r="B15" i="136"/>
  <c r="S35" i="136"/>
  <c r="S35" i="138"/>
  <c r="Q35" i="138"/>
  <c r="S35" i="139"/>
  <c r="S35" i="25"/>
  <c r="S34" i="138"/>
  <c r="S34" i="139"/>
  <c r="Q36" i="25"/>
  <c r="O34" i="141"/>
  <c r="O35" i="141"/>
  <c r="H41" i="67"/>
  <c r="M35" i="141"/>
  <c r="I29" i="141"/>
  <c r="I21" i="141" s="1"/>
  <c r="K35" i="141"/>
  <c r="K34" i="141"/>
  <c r="K35" i="135"/>
  <c r="I18" i="143" s="1"/>
  <c r="B8" i="135"/>
  <c r="H24" i="141"/>
  <c r="H29" i="141" s="1"/>
  <c r="H21" i="141" s="1"/>
  <c r="I35" i="141"/>
  <c r="I34" i="141"/>
  <c r="B8" i="139"/>
  <c r="K12" i="25"/>
  <c r="U13" i="143" s="1"/>
  <c r="M12" i="25"/>
  <c r="V13" i="143" s="1"/>
  <c r="O12" i="25"/>
  <c r="W13" i="143" s="1"/>
  <c r="Q12" i="25"/>
  <c r="X13" i="143" s="1"/>
  <c r="B15" i="139"/>
  <c r="H61" i="67"/>
  <c r="H60" i="67"/>
  <c r="M35" i="139"/>
  <c r="I35" i="138"/>
  <c r="I35" i="135"/>
  <c r="G18" i="143" s="1"/>
  <c r="G34" i="141"/>
  <c r="S34" i="136"/>
  <c r="Q27" i="143" s="1"/>
  <c r="G34" i="25"/>
  <c r="Q12" i="136" l="1"/>
  <c r="P13" i="136" s="1"/>
  <c r="O12" i="136"/>
  <c r="M12" i="136"/>
  <c r="L13" i="136" s="1"/>
  <c r="K12" i="136"/>
  <c r="J13" i="136" s="1"/>
  <c r="I12" i="136"/>
  <c r="S36" i="25"/>
  <c r="I12" i="138"/>
  <c r="T43" i="143" s="1"/>
  <c r="M12" i="141"/>
  <c r="V63" i="143" s="1"/>
  <c r="H50" i="67"/>
  <c r="S35" i="141"/>
  <c r="H27" i="67"/>
  <c r="H26" i="67"/>
  <c r="S35" i="135"/>
  <c r="Q18" i="143" s="1"/>
  <c r="B15" i="135"/>
  <c r="N12" i="135"/>
  <c r="J12" i="135"/>
  <c r="P12" i="135"/>
  <c r="L12" i="135"/>
  <c r="H12" i="135"/>
  <c r="L12" i="25"/>
  <c r="N12" i="25"/>
  <c r="J12" i="25"/>
  <c r="P12" i="25"/>
  <c r="H12" i="25"/>
  <c r="L12" i="138"/>
  <c r="P12" i="138"/>
  <c r="J12" i="138"/>
  <c r="N12" i="138"/>
  <c r="H12" i="138"/>
  <c r="H16" i="67"/>
  <c r="H17" i="67"/>
  <c r="B8" i="141"/>
  <c r="S34" i="141"/>
  <c r="P12" i="139"/>
  <c r="N12" i="139"/>
  <c r="L12" i="139"/>
  <c r="J12" i="139"/>
  <c r="H12" i="139"/>
  <c r="S12" i="25"/>
  <c r="K12" i="139"/>
  <c r="Q12" i="139"/>
  <c r="M12" i="139"/>
  <c r="O12" i="139"/>
  <c r="I12" i="139"/>
  <c r="S34" i="135"/>
  <c r="H7" i="67"/>
  <c r="H6" i="67"/>
  <c r="C27" i="67"/>
  <c r="C26" i="67"/>
  <c r="C41" i="67"/>
  <c r="C40" i="67"/>
  <c r="C61" i="67"/>
  <c r="C60" i="67"/>
  <c r="C50" i="67"/>
  <c r="C17" i="67"/>
  <c r="C16" i="67"/>
  <c r="C7" i="67"/>
  <c r="C6" i="67"/>
  <c r="S34" i="25"/>
  <c r="H13" i="25" l="1"/>
  <c r="T14" i="143"/>
  <c r="P13" i="25"/>
  <c r="X14" i="143"/>
  <c r="J13" i="25"/>
  <c r="U14" i="143"/>
  <c r="N13" i="25"/>
  <c r="W14" i="143"/>
  <c r="L13" i="25"/>
  <c r="V14" i="143"/>
  <c r="J15" i="139"/>
  <c r="G36" i="139" s="1"/>
  <c r="J19" i="139"/>
  <c r="J17" i="139"/>
  <c r="J16" i="139"/>
  <c r="J20" i="139"/>
  <c r="Q36" i="139" s="1"/>
  <c r="J18" i="139"/>
  <c r="M36" i="139" s="1"/>
  <c r="J21" i="139"/>
  <c r="K36" i="138"/>
  <c r="F26" i="67" s="1"/>
  <c r="J19" i="138"/>
  <c r="O36" i="138" s="1"/>
  <c r="F51" i="67" s="1"/>
  <c r="J18" i="138"/>
  <c r="M36" i="138" s="1"/>
  <c r="F40" i="67" s="1"/>
  <c r="J21" i="138"/>
  <c r="S36" i="138" s="1"/>
  <c r="J16" i="138"/>
  <c r="I36" i="138" s="1"/>
  <c r="F16" i="67" s="1"/>
  <c r="J20" i="138"/>
  <c r="Q36" i="138" s="1"/>
  <c r="F60" i="67" s="1"/>
  <c r="J21" i="136"/>
  <c r="S36" i="136" s="1"/>
  <c r="J20" i="136"/>
  <c r="J19" i="136"/>
  <c r="J18" i="136"/>
  <c r="M36" i="136"/>
  <c r="O36" i="136"/>
  <c r="Q36" i="136"/>
  <c r="O12" i="138"/>
  <c r="G36" i="138"/>
  <c r="F7" i="67" s="1"/>
  <c r="M12" i="138"/>
  <c r="K12" i="138"/>
  <c r="H13" i="138"/>
  <c r="Q12" i="138"/>
  <c r="H13" i="136"/>
  <c r="G36" i="136"/>
  <c r="I36" i="136"/>
  <c r="K36" i="136"/>
  <c r="S12" i="136"/>
  <c r="N13" i="136"/>
  <c r="I12" i="141"/>
  <c r="T63" i="143" s="1"/>
  <c r="O36" i="139"/>
  <c r="K36" i="139"/>
  <c r="I36" i="139"/>
  <c r="S36" i="139"/>
  <c r="K12" i="141"/>
  <c r="U63" i="143" s="1"/>
  <c r="O12" i="141"/>
  <c r="R12" i="138"/>
  <c r="O12" i="135"/>
  <c r="W23" i="143" s="1"/>
  <c r="K12" i="135"/>
  <c r="M12" i="135"/>
  <c r="Q12" i="135"/>
  <c r="I12" i="135"/>
  <c r="R12" i="135"/>
  <c r="L13" i="139"/>
  <c r="R12" i="25"/>
  <c r="J12" i="141"/>
  <c r="L12" i="141"/>
  <c r="L13" i="141" s="1"/>
  <c r="P12" i="141"/>
  <c r="P13" i="141" s="1"/>
  <c r="N12" i="141"/>
  <c r="H12" i="141"/>
  <c r="J13" i="139"/>
  <c r="P13" i="139"/>
  <c r="R12" i="139"/>
  <c r="H13" i="139"/>
  <c r="N13" i="139"/>
  <c r="S12" i="139"/>
  <c r="T23" i="143" l="1"/>
  <c r="J20" i="135"/>
  <c r="Q36" i="135" s="1"/>
  <c r="J21" i="135"/>
  <c r="J18" i="135"/>
  <c r="J19" i="135"/>
  <c r="O36" i="135" s="1"/>
  <c r="D51" i="67" s="1"/>
  <c r="J16" i="135"/>
  <c r="I36" i="135" s="1"/>
  <c r="J17" i="135"/>
  <c r="K36" i="135" s="1"/>
  <c r="P13" i="135"/>
  <c r="X23" i="143"/>
  <c r="L13" i="135"/>
  <c r="V23" i="143"/>
  <c r="J13" i="135"/>
  <c r="U23" i="143"/>
  <c r="S12" i="141"/>
  <c r="W63" i="143"/>
  <c r="N13" i="138"/>
  <c r="W43" i="143"/>
  <c r="P13" i="138"/>
  <c r="X43" i="143"/>
  <c r="J13" i="138"/>
  <c r="U43" i="143"/>
  <c r="L13" i="138"/>
  <c r="V43" i="143"/>
  <c r="J18" i="141"/>
  <c r="J20" i="141"/>
  <c r="J16" i="141"/>
  <c r="I36" i="141" s="1"/>
  <c r="J19" i="141"/>
  <c r="O36" i="141" s="1"/>
  <c r="J21" i="141"/>
  <c r="S36" i="141" s="1"/>
  <c r="F27" i="67"/>
  <c r="G36" i="135"/>
  <c r="D7" i="67" s="1"/>
  <c r="S36" i="135"/>
  <c r="M36" i="135"/>
  <c r="F41" i="67"/>
  <c r="S12" i="138"/>
  <c r="F17" i="67"/>
  <c r="F50" i="67"/>
  <c r="F61" i="67"/>
  <c r="E61" i="67"/>
  <c r="E60" i="67"/>
  <c r="E40" i="67"/>
  <c r="E41" i="67"/>
  <c r="E50" i="67"/>
  <c r="E16" i="67"/>
  <c r="E17" i="67"/>
  <c r="E27" i="67"/>
  <c r="E26" i="67"/>
  <c r="E6" i="67"/>
  <c r="E7" i="67"/>
  <c r="M36" i="141"/>
  <c r="G36" i="141"/>
  <c r="K36" i="141"/>
  <c r="Q36" i="141"/>
  <c r="H13" i="141"/>
  <c r="J13" i="141"/>
  <c r="H13" i="135"/>
  <c r="N13" i="135"/>
  <c r="S12" i="135"/>
  <c r="R12" i="141"/>
  <c r="N13" i="141"/>
  <c r="G41" i="67"/>
  <c r="G40" i="67"/>
  <c r="G61" i="67"/>
  <c r="G60" i="67"/>
  <c r="G7" i="67"/>
  <c r="G6" i="67"/>
  <c r="G50" i="67"/>
  <c r="G17" i="67"/>
  <c r="G16" i="67"/>
  <c r="G27" i="67"/>
  <c r="G26" i="67"/>
  <c r="D6" i="67" l="1"/>
  <c r="D17" i="67"/>
  <c r="D16" i="67"/>
  <c r="D40" i="67"/>
  <c r="D41" i="67"/>
  <c r="D26" i="67"/>
  <c r="D27" i="67"/>
  <c r="D50" i="67"/>
  <c r="D61" i="67"/>
  <c r="D60" i="6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C2" authorId="0" shapeId="0" xr:uid="{0967A49B-AFAD-41B2-9E9A-96F090D42245}">
      <text>
        <r>
          <rPr>
            <sz val="10"/>
            <color indexed="81"/>
            <rFont val="Tahoma"/>
            <family val="2"/>
          </rPr>
          <t>Deze pagina kunt u gebruiken om eerst de gegevens handmatig te verzamelen om ze vervolgens in het bestand in te voeren
Wanneer er meerdere jaargroepen zijn kunt u de hokjes activeren door achter bijv. 3B  ja/nee te klikken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A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B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C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D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E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F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0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1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2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3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2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4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5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6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7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8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19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2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04294BE8-33A0-4AE7-A5FA-95B091F824F2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A53D1D9D-777B-4CFD-90C9-90A163784EF6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A4D04894-EC38-4E89-8D63-EE4E6C62D01E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D374FA2A-3A08-459B-A5F0-3DD77D4BE812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3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69A54150-50B7-453A-A59C-5E3351D0BEB9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6CB15D29-4E6B-40B0-8CDC-35DC8EE47303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2000-000001000000}">
      <text>
        <r>
          <rPr>
            <sz val="10"/>
            <color indexed="81"/>
            <rFont val="Tahoma"/>
            <family val="2"/>
          </rPr>
          <t>In de vakjes achter "aandacht voor" verschijnen automatisch woorden wanneer de klassenscore 20% of meer D/E niveau laat zien.
In de vakken achter "opmerkingen" (blauwe vakjes) kunt u zelf opmerkingen noteren.
Aan het eind van dit formulier kunt u conclusies noteren. 
Wellicht kunnen hier punten genoteerd worden voor het beleid in de volgende jaren.</t>
        </r>
      </text>
    </comment>
  </commentList>
</comments>
</file>

<file path=xl/comments3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F69BA224-0756-436E-ACC4-3E0164027CB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2F4B8D7-012E-4EB6-999F-9C397327761B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88DDC276-2C99-4B5B-B9C7-C85C50BA7D18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30F201DD-BCB9-4343-80A3-7E60D946CA3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7EAB6012-2B97-47F0-9285-FA9ABCD2B0F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A28AFA3B-A462-4228-908C-790BB28CDB31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3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56A520BC-9400-4D99-A5D1-74B5CFAFC772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4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8BF24C71-51E6-4FF3-9924-70BB2F1197E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4655E751-0CF9-41EE-A11F-FA0C31A5BAB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3D169A6C-A196-4E35-ADF8-7C2262CC0487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930B28A-518F-46B4-B3BE-FD0A08CD438C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7BCD0B91-B97F-4C6D-BCFF-D407A83BDAA8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F78442AB-662E-4776-893D-66FF25E74B1B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45EC870-2CAD-4D5E-915F-5E4CBDBE50FF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8B9E032-333C-4F91-A1EC-A771A3F4C8C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41999B8E-45D3-4B74-A207-A8A8BC62627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4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A4E72EE-6265-44C1-94FF-16C5DCDC04E8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5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D9DA36B2-744B-4412-8636-08F030614667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E5A072F7-4E1D-4FD1-8719-F2D93E33BEE5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DF39266F-A8FA-49C8-A409-77800822BDD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663C1AB6-F945-4FE2-9015-B8460718666D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89F4226-889C-493C-9EFB-1BAD9E3C6A01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BFC18AC-06A1-4D68-A6A5-757837557674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92202982-DE8F-4C97-86E3-89F5361FABB8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5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F17146D5-024D-4E51-9D90-9DA406358100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9FBDBBEA-2663-428F-BC4A-F98A4F389E4F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A21A6B76-C8D3-4C82-9D44-998A633FC5D2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6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5760151A-CD37-4A6A-A231-9886585C9671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87466587-0379-4519-9466-EEA3E93D5D48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170E6BD1-3D4D-4030-AB34-5591C99D1D39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7319B200-2416-4CAE-8ADE-E9DC6CFA5BFE}">
      <text>
        <r>
          <rPr>
            <sz val="10"/>
            <color indexed="81"/>
            <rFont val="Tahoma"/>
            <family val="2"/>
          </rPr>
          <t>In de vakjes achter "aandacht voor" verschijnen automatisch woorden wanneer de klassenscore 20% of meer D/E niveau laat zien.
In de vakken achter "opmerkingen" (blauwe vakjes) kunt u zelf opmerkingen noteren.
Aan het eind van dit formulier kunt u conclusies noteren. 
Wellicht kunnen hier punten genoteerd worden voor het beleid in de volgende jaren.</t>
        </r>
      </text>
    </comment>
  </commentList>
</comments>
</file>

<file path=xl/comments6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A3AC53CE-2435-4CFE-8168-E00FC7AFEDF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E42489FB-968D-4A86-B0F8-47E51B48F8FF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5A78B366-F743-4154-A847-403FE83793A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D2099B92-6D72-46E6-8390-FD67D8FBF8B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C97FD009-5393-42D8-B635-2C1DCB96B2E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6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1BE32BB-8E34-4A7D-A236-63992A71235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7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C8BB89CA-BD2B-4EDC-80AA-5640E49E5F05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C76493A7-C781-4B61-9AD3-D8FC1D3B4D2A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97432C6E-A272-4761-8C86-65DA18456376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848BA3D9-AA38-4704-8128-17B5E32DB57D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5F27E863-0EF5-42C9-BBE0-E807D3EB83B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8334744-382D-479A-BAA5-40B754E9B095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F6885896-0FA6-453C-82FE-4320E1AA9F0F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F3E67D24-CE5E-4473-8606-3C4395B2A50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D3EE745-D9E9-439C-BD60-7348BCBC475C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7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CB47848D-8317-42F3-8306-77C14E7B72F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8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873FE8A-325C-4E44-B036-04E5C91769D3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90AD6D7B-89E4-4DA7-AB90-A49C8874E343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92469FB9-F0B0-4B9A-9E28-FB2220E33214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3A8F5F6E-0194-476F-8B36-3AE196336AC1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711A39B1-285A-415A-907B-EF250A750A4E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EACA149D-3089-4C18-899D-B6D60A985794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3D8F221A-B006-4715-B6FC-A80505C62B74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13AC9602-D519-4E87-B7E7-8B5752EC69D9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8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D7407FCC-0D3D-4F79-9124-47BEBC0E0C1C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8A4E145C-5CBA-472A-B6DB-592701E3268A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00000000-0006-0000-0900-000001000000}">
      <text>
        <r>
          <rPr>
            <sz val="11"/>
            <color indexed="81"/>
            <rFont val="Tahoma"/>
            <family val="2"/>
          </rPr>
          <t xml:space="preserve">
Achter de opmerking 1e afname en 2e afname kunt u gegevens invoeren.
Het is niet persé nodig twee afnames in te voeren.
Is de D/E score    groter of gelijk aan 25% dan kleurt het hokje rood.
Is de C/D/E score groter of gelijk aan 50% dan keurt het hokje onder vakje C oranje.
Is de A/B score    groter of gelijk aan 60% dan kleurt het hokje groen.
Is de A/B score    groter of gelijk aan 80% dan kleurt het hokje blauw.
</t>
        </r>
        <r>
          <rPr>
            <u/>
            <sz val="11"/>
            <color indexed="81"/>
            <rFont val="Tahoma"/>
            <family val="2"/>
          </rPr>
          <t xml:space="preserve">
Interpretatie van de kleuren onder de percentages in de blauwe balk (voorstel):</t>
        </r>
        <r>
          <rPr>
            <sz val="11"/>
            <color indexed="81"/>
            <rFont val="Tahoma"/>
            <family val="2"/>
          </rPr>
          <t xml:space="preserve">
alleen rood:                      groepshandelingsplan - hele groep
rood + oranje:                  groepshandelingsplan - hele groep
alleen oranje:                    groepshandelingsplan - deel v.d. groep
rood en/of oranje + groen: individueel handelingsplan
rood en/of oranje + blauw: individueel handelingsplan
alleen groen:                    geen actie
alleen blauw:                    meer uitdaging bieden
</t>
        </r>
        <r>
          <rPr>
            <u/>
            <sz val="11"/>
            <color indexed="81"/>
            <rFont val="Tahoma"/>
            <family val="2"/>
          </rPr>
          <t>Voorstel van in te voeren toetsen:</t>
        </r>
        <r>
          <rPr>
            <sz val="11"/>
            <color indexed="81"/>
            <rFont val="Tahoma"/>
            <family val="2"/>
          </rPr>
          <t xml:space="preserve">
Woorden lezen:          EMT (Brus) / DMT (Cito) / Doorstreepleestoets (DLT) / 
                                Schoolvaardigheidstoets lezen (SVT) 
Begr.lezen:                 Cito / DLE-test begrijpend lezen / 
                                Schoolvaardigheidstoets begrijpend lezen (SVT) / Aarnoutse
Woordenschat:           Cito (Woordenschat / Leeswoordenschat) / 
Spellen:                     Cito  / DLE-test spellen / Schoolvaardigheidstoets spellen(SVT)
                                Aarnoutse / PI-dictee
Hoofdrekenen:           Tempo Test Rekenen (TTR) / DLE-test hoofdrekenen
                                Schoolvaardigheidstoets hoofdrekenen (SVT)
Rekenen / Wiskunde:  Cito / DLE-test rekenen / 
                                Schoolvaardigheidstoets rekenen (SVT)
Door op het vakje '1e afname' of '2e afname' te klikken kunt u de ingevoerde toets selecteren.
De grafieken verschijnen automatisch.     </t>
        </r>
      </text>
    </comment>
  </commentList>
</comments>
</file>

<file path=xl/comments9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E46B4BA9-223A-49AC-9EB4-91EF2F5AF689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7B723FD1-C0C6-4754-AC4A-207F3C9BF037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8F8F574B-3B07-434A-939C-FB21795223EA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Harrie Meinen | De Kardoen</author>
  </authors>
  <commentList>
    <comment ref="B2" authorId="0" shapeId="0" xr:uid="{0EC89774-75E6-46FD-8C7A-8C523DD7712A}">
      <text>
        <r>
          <rPr>
            <b/>
            <sz val="10"/>
            <color indexed="81"/>
            <rFont val="Arial"/>
            <family val="2"/>
          </rPr>
          <t xml:space="preserve">noteer:
</t>
        </r>
        <r>
          <rPr>
            <sz val="10"/>
            <color indexed="81"/>
            <rFont val="Arial"/>
            <family val="2"/>
          </rPr>
          <t xml:space="preserve">
kruisjes in het vakje 'doet niet mee met'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9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School</author>
  </authors>
  <commentList>
    <comment ref="B2" authorId="0" shapeId="0" xr:uid="{2FAAC8BA-FC0D-482C-AE09-62E93492F795}">
      <text>
        <r>
          <rPr>
            <sz val="10"/>
            <color indexed="81"/>
            <rFont val="Tahoma"/>
            <family val="2"/>
          </rPr>
          <t>In de vakjes achter "aandacht voor" verschijnen automatisch woorden wanneer de klassenscore 20% of meer D/E niveau laat zien.
In de vakken achter "opmerkingen" (blauwe vakjes) kunt u zelf opmerkingen noteren.
Aan het eind van dit formulier kunt u conclusies noteren. 
Wellicht kunnen hier punten genoteerd worden voor het beleid in de volgende jaren.</t>
        </r>
      </text>
    </comment>
  </commentList>
</comments>
</file>

<file path=xl/sharedStrings.xml><?xml version="1.0" encoding="utf-8"?>
<sst xmlns="http://schemas.openxmlformats.org/spreadsheetml/2006/main" count="6366" uniqueCount="143">
  <si>
    <t>A</t>
  </si>
  <si>
    <t>B</t>
  </si>
  <si>
    <t>C</t>
  </si>
  <si>
    <t>D</t>
  </si>
  <si>
    <t>E</t>
  </si>
  <si>
    <t>spellen</t>
  </si>
  <si>
    <t>totaal</t>
  </si>
  <si>
    <t>hoofdrekenen</t>
  </si>
  <si>
    <t>rekenen / wiskunde</t>
  </si>
  <si>
    <t>1e afname</t>
  </si>
  <si>
    <t>2e afname</t>
  </si>
  <si>
    <t xml:space="preserve">begrijpend lezen  </t>
  </si>
  <si>
    <t>technisch lezen - woorden</t>
  </si>
  <si>
    <t>snel naar</t>
  </si>
  <si>
    <t>gemiddeld</t>
  </si>
  <si>
    <t>groep 3</t>
  </si>
  <si>
    <t>groep 4</t>
  </si>
  <si>
    <t>groep 5</t>
  </si>
  <si>
    <t>groep 6</t>
  </si>
  <si>
    <t>groep 7</t>
  </si>
  <si>
    <t>groep 8</t>
  </si>
  <si>
    <t>woorden lezen</t>
  </si>
  <si>
    <t xml:space="preserve"> </t>
  </si>
  <si>
    <t>opm.</t>
  </si>
  <si>
    <t>aandacht voor:</t>
  </si>
  <si>
    <t>opmerkingen</t>
  </si>
  <si>
    <t>CONCLUSIE(S)</t>
  </si>
  <si>
    <t>opbrengsten</t>
  </si>
  <si>
    <t>25% norm</t>
  </si>
  <si>
    <t>begrijpend lezen</t>
  </si>
  <si>
    <t>1e</t>
  </si>
  <si>
    <t>2e</t>
  </si>
  <si>
    <t>rekenen &amp; wiskunde</t>
  </si>
  <si>
    <t>nee</t>
  </si>
  <si>
    <t>gr 3(A)</t>
  </si>
  <si>
    <t>3B?</t>
  </si>
  <si>
    <t>3C?</t>
  </si>
  <si>
    <t>4B?</t>
  </si>
  <si>
    <t>4C?</t>
  </si>
  <si>
    <t>gr 4(A)</t>
  </si>
  <si>
    <t>gr 5(A)</t>
  </si>
  <si>
    <t>5B?</t>
  </si>
  <si>
    <t>5C?</t>
  </si>
  <si>
    <t>gr 6(A)</t>
  </si>
  <si>
    <t>6B?</t>
  </si>
  <si>
    <t>6C?</t>
  </si>
  <si>
    <t>gr 7(A)</t>
  </si>
  <si>
    <t>7B?</t>
  </si>
  <si>
    <t>7C?</t>
  </si>
  <si>
    <t>gr 8(A)</t>
  </si>
  <si>
    <t>8B?</t>
  </si>
  <si>
    <t>8C?</t>
  </si>
  <si>
    <t>groep 3A-1</t>
  </si>
  <si>
    <t>groep 3A-2</t>
  </si>
  <si>
    <t>groep 3B-1</t>
  </si>
  <si>
    <t>groep 3B-2</t>
  </si>
  <si>
    <t>groep 3C-1</t>
  </si>
  <si>
    <t>groep 3C-2</t>
  </si>
  <si>
    <t>totaal-1</t>
  </si>
  <si>
    <t>totaal -2</t>
  </si>
  <si>
    <t>gr.3</t>
  </si>
  <si>
    <t>gr.4</t>
  </si>
  <si>
    <t>gr.5</t>
  </si>
  <si>
    <t>gr.6</t>
  </si>
  <si>
    <t>gr.7</t>
  </si>
  <si>
    <t>gr.8</t>
  </si>
  <si>
    <t>gem.</t>
  </si>
  <si>
    <t>A-jan.</t>
  </si>
  <si>
    <t>A-jun.</t>
  </si>
  <si>
    <t>B-jan.</t>
  </si>
  <si>
    <t>B-jun.</t>
  </si>
  <si>
    <t>C-jan.</t>
  </si>
  <si>
    <t>C-jun.</t>
  </si>
  <si>
    <t>D-jan.</t>
  </si>
  <si>
    <t>D-jun.</t>
  </si>
  <si>
    <t>E-jan.</t>
  </si>
  <si>
    <t>E-jun.</t>
  </si>
  <si>
    <t>D/E-jan.</t>
  </si>
  <si>
    <t>D/E-jun.</t>
  </si>
  <si>
    <t>groep 4A-1</t>
  </si>
  <si>
    <t>groep 4A-2</t>
  </si>
  <si>
    <t>groep 4B-1</t>
  </si>
  <si>
    <t>groep 4B-2</t>
  </si>
  <si>
    <t>groep 4C-1</t>
  </si>
  <si>
    <t>groep 4C-2</t>
  </si>
  <si>
    <t>groep 5A-1</t>
  </si>
  <si>
    <t>groep 5A-2</t>
  </si>
  <si>
    <t>groep 5B-1</t>
  </si>
  <si>
    <t>groep 5B-2</t>
  </si>
  <si>
    <t>groep 5C-1</t>
  </si>
  <si>
    <t>groep 5C-2</t>
  </si>
  <si>
    <t>groep 6A-1</t>
  </si>
  <si>
    <t>groep 6A-2</t>
  </si>
  <si>
    <t>groep 6B-1</t>
  </si>
  <si>
    <t>groep 6B-2</t>
  </si>
  <si>
    <t>groep 6C-1</t>
  </si>
  <si>
    <t>groep 6C-2</t>
  </si>
  <si>
    <t>groep 7A-1</t>
  </si>
  <si>
    <t>groep 7A-2</t>
  </si>
  <si>
    <t>groep 7B-1</t>
  </si>
  <si>
    <t>groep 7B-2</t>
  </si>
  <si>
    <t>groep 7C-1</t>
  </si>
  <si>
    <t>groep 7C-2</t>
  </si>
  <si>
    <t>groep 8A-1</t>
  </si>
  <si>
    <t>groep 8A-2</t>
  </si>
  <si>
    <t>groep 8B-1</t>
  </si>
  <si>
    <t>groep 8B-2</t>
  </si>
  <si>
    <t>groep 8C-1</t>
  </si>
  <si>
    <t>groep 8C-2</t>
  </si>
  <si>
    <t xml:space="preserve">opbrengsten </t>
  </si>
  <si>
    <t>m</t>
  </si>
  <si>
    <t>e</t>
  </si>
  <si>
    <t>m+e</t>
  </si>
  <si>
    <t>midden-toets</t>
  </si>
  <si>
    <t>eind-toets</t>
  </si>
  <si>
    <t>toets</t>
  </si>
  <si>
    <t>groepen</t>
  </si>
  <si>
    <t>voor</t>
  </si>
  <si>
    <t>midden -</t>
  </si>
  <si>
    <t>eind -</t>
  </si>
  <si>
    <t>doet niet</t>
  </si>
  <si>
    <t>M</t>
  </si>
  <si>
    <t>gr. 3</t>
  </si>
  <si>
    <t>gr. 4</t>
  </si>
  <si>
    <t>gr. 5</t>
  </si>
  <si>
    <t>gr. 6</t>
  </si>
  <si>
    <t>gr. 7</t>
  </si>
  <si>
    <t>gr. 8</t>
  </si>
  <si>
    <t>mee met</t>
  </si>
  <si>
    <t>x</t>
  </si>
  <si>
    <t>X</t>
  </si>
  <si>
    <t>schooljaar</t>
  </si>
  <si>
    <t>1e periode</t>
  </si>
  <si>
    <t>2e periode</t>
  </si>
  <si>
    <t>woordenschat of werkwoorden</t>
  </si>
  <si>
    <t>rekenen-wiskunde</t>
  </si>
  <si>
    <t>woordenschat / werkwoorden</t>
  </si>
  <si>
    <t>woordenschat  / werkwoorden</t>
  </si>
  <si>
    <t xml:space="preserve">woordenschat / werkwoorden  </t>
  </si>
  <si>
    <t xml:space="preserve">woordenschat / werkwoorden </t>
  </si>
  <si>
    <t>opmerking</t>
  </si>
  <si>
    <t>ja</t>
  </si>
  <si>
    <t>PROEFSCHOOL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</si>
</sst>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10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8.8000000000000007"/>
      <color indexed="1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6"/>
      <name val="Arial"/>
      <family val="2"/>
    </font>
    <font>
      <sz val="10"/>
      <color indexed="9"/>
      <name val="Arial"/>
      <family val="2"/>
    </font>
    <font>
      <sz val="10"/>
      <color indexed="81"/>
      <name val="Tahoma"/>
      <family val="2"/>
    </font>
    <font>
      <sz val="11"/>
      <color indexed="81"/>
      <name val="Tahoma"/>
      <family val="2"/>
    </font>
    <font>
      <sz val="8.8000000000000007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u/>
      <sz val="11"/>
      <color indexed="81"/>
      <name val="Tahoma"/>
      <family val="2"/>
    </font>
    <font>
      <sz val="7"/>
      <name val="Arial"/>
      <family val="2"/>
    </font>
    <font>
      <b/>
      <i/>
      <u/>
      <sz val="10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20"/>
      <name val="Arial"/>
      <family val="2"/>
    </font>
    <font>
      <sz val="16"/>
      <name val="Arial"/>
      <family val="2"/>
    </font>
    <font>
      <sz val="12"/>
      <name val="Arial Black"/>
      <family val="2"/>
    </font>
    <font>
      <sz val="10"/>
      <name val="Arial Black"/>
      <family val="2"/>
    </font>
    <font>
      <b/>
      <sz val="10"/>
      <name val="Arial Black"/>
      <family val="2"/>
    </font>
    <font>
      <sz val="9"/>
      <color indexed="81"/>
      <name val="Tahoma"/>
      <family val="2"/>
    </font>
    <font>
      <sz val="10"/>
      <color indexed="81"/>
      <name val="Arial"/>
      <family val="2"/>
    </font>
    <font>
      <b/>
      <sz val="10"/>
      <color indexed="8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66FFFF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rgb="FF0070C0"/>
      </left>
      <right/>
      <top style="thick">
        <color rgb="FF0070C0"/>
      </top>
      <bottom style="medium">
        <color indexed="64"/>
      </bottom>
      <diagonal/>
    </border>
    <border>
      <left/>
      <right/>
      <top style="thick">
        <color rgb="FF0070C0"/>
      </top>
      <bottom style="medium">
        <color indexed="64"/>
      </bottom>
      <diagonal/>
    </border>
    <border>
      <left/>
      <right style="thin">
        <color indexed="64"/>
      </right>
      <top style="thick">
        <color rgb="FF0070C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medium">
        <color indexed="64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medium">
        <color indexed="64"/>
      </bottom>
      <diagonal/>
    </border>
    <border>
      <left style="thick">
        <color rgb="FF0070C0"/>
      </left>
      <right/>
      <top style="medium">
        <color indexed="64"/>
      </top>
      <bottom/>
      <diagonal/>
    </border>
    <border>
      <left style="thin">
        <color indexed="64"/>
      </left>
      <right style="thick">
        <color rgb="FF0070C0"/>
      </right>
      <top style="medium">
        <color indexed="64"/>
      </top>
      <bottom style="thin">
        <color indexed="64"/>
      </bottom>
      <diagonal/>
    </border>
    <border>
      <left style="thick">
        <color rgb="FF0070C0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medium">
        <color indexed="64"/>
      </bottom>
      <diagonal/>
    </border>
    <border>
      <left style="thick">
        <color rgb="FF0070C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70C0"/>
      </right>
      <top style="medium">
        <color indexed="64"/>
      </top>
      <bottom style="medium">
        <color indexed="64"/>
      </bottom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/>
      <top style="thin">
        <color indexed="64"/>
      </top>
      <bottom style="thick">
        <color rgb="FF0070C0"/>
      </bottom>
      <diagonal/>
    </border>
    <border>
      <left/>
      <right style="thin">
        <color indexed="64"/>
      </right>
      <top style="thin">
        <color indexed="64"/>
      </top>
      <bottom style="thick">
        <color rgb="FF0070C0"/>
      </bottom>
      <diagonal/>
    </border>
    <border>
      <left/>
      <right style="medium">
        <color indexed="64"/>
      </right>
      <top style="thick">
        <color rgb="FF0070C0"/>
      </top>
      <bottom style="medium">
        <color indexed="64"/>
      </bottom>
      <diagonal/>
    </border>
    <border>
      <left style="medium">
        <color indexed="64"/>
      </left>
      <right/>
      <top style="thick">
        <color rgb="FF0070C0"/>
      </top>
      <bottom style="medium">
        <color indexed="64"/>
      </bottom>
      <diagonal/>
    </border>
    <border>
      <left/>
      <right style="thick">
        <color rgb="FF0070C0"/>
      </right>
      <top style="thick">
        <color rgb="FF0070C0"/>
      </top>
      <bottom style="medium">
        <color indexed="64"/>
      </bottom>
      <diagonal/>
    </border>
    <border>
      <left style="thick">
        <color rgb="FF6600CC"/>
      </left>
      <right/>
      <top style="thick">
        <color rgb="FF6600CC"/>
      </top>
      <bottom/>
      <diagonal/>
    </border>
    <border>
      <left/>
      <right/>
      <top style="thick">
        <color rgb="FF6600CC"/>
      </top>
      <bottom/>
      <diagonal/>
    </border>
    <border>
      <left style="thin">
        <color indexed="64"/>
      </left>
      <right/>
      <top style="thick">
        <color rgb="FF6600CC"/>
      </top>
      <bottom style="thin">
        <color indexed="64"/>
      </bottom>
      <diagonal/>
    </border>
    <border>
      <left/>
      <right style="thin">
        <color indexed="64"/>
      </right>
      <top style="thick">
        <color rgb="FF6600CC"/>
      </top>
      <bottom style="thin">
        <color indexed="64"/>
      </bottom>
      <diagonal/>
    </border>
    <border>
      <left/>
      <right style="thick">
        <color rgb="FF6600CC"/>
      </right>
      <top style="thick">
        <color rgb="FF6600CC"/>
      </top>
      <bottom/>
      <diagonal/>
    </border>
    <border>
      <left style="thick">
        <color rgb="FF6600CC"/>
      </left>
      <right/>
      <top/>
      <bottom/>
      <diagonal/>
    </border>
    <border>
      <left style="thick">
        <color rgb="FF6600C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6600CC"/>
      </right>
      <top style="thin">
        <color indexed="64"/>
      </top>
      <bottom/>
      <diagonal/>
    </border>
    <border>
      <left/>
      <right style="thick">
        <color rgb="FF6600CC"/>
      </right>
      <top/>
      <bottom/>
      <diagonal/>
    </border>
    <border>
      <left style="thick">
        <color rgb="FF6600CC"/>
      </left>
      <right style="thin">
        <color indexed="64"/>
      </right>
      <top style="thin">
        <color indexed="64"/>
      </top>
      <bottom/>
      <diagonal/>
    </border>
    <border>
      <left style="thick">
        <color rgb="FF6600CC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6600CC"/>
      </right>
      <top style="thin">
        <color indexed="64"/>
      </top>
      <bottom style="thin">
        <color indexed="64"/>
      </bottom>
      <diagonal/>
    </border>
    <border>
      <left style="thick">
        <color rgb="FF6600CC"/>
      </left>
      <right style="thin">
        <color indexed="64"/>
      </right>
      <top/>
      <bottom style="thin">
        <color indexed="64"/>
      </bottom>
      <diagonal/>
    </border>
    <border>
      <left style="thick">
        <color rgb="FF6600CC"/>
      </left>
      <right/>
      <top/>
      <bottom style="thick">
        <color rgb="FF6600CC"/>
      </bottom>
      <diagonal/>
    </border>
    <border>
      <left/>
      <right/>
      <top/>
      <bottom style="thick">
        <color rgb="FF6600CC"/>
      </bottom>
      <diagonal/>
    </border>
    <border>
      <left/>
      <right style="thick">
        <color rgb="FF6600CC"/>
      </right>
      <top/>
      <bottom style="thick">
        <color rgb="FF6600CC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1" fillId="0" borderId="0"/>
  </cellStyleXfs>
  <cellXfs count="35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5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9" fontId="0" fillId="0" borderId="0" xfId="2" applyFont="1" applyFill="1" applyBorder="1" applyAlignment="1">
      <alignment horizontal="center"/>
    </xf>
    <xf numFmtId="0" fontId="0" fillId="0" borderId="0" xfId="0" applyFill="1"/>
    <xf numFmtId="0" fontId="2" fillId="0" borderId="0" xfId="0" applyFont="1" applyFill="1" applyAlignment="1">
      <alignment horizontal="center"/>
    </xf>
    <xf numFmtId="9" fontId="0" fillId="0" borderId="1" xfId="0" applyNumberFormat="1" applyFill="1" applyBorder="1" applyAlignment="1" applyProtection="1">
      <alignment horizontal="center"/>
      <protection locked="0"/>
    </xf>
    <xf numFmtId="0" fontId="5" fillId="4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5" fillId="4" borderId="0" xfId="0" applyFont="1" applyFill="1" applyAlignment="1">
      <alignment horizontal="center"/>
    </xf>
    <xf numFmtId="0" fontId="5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0" fillId="0" borderId="0" xfId="0" applyProtection="1"/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Border="1" applyProtection="1"/>
    <xf numFmtId="0" fontId="0" fillId="0" borderId="0" xfId="0" applyBorder="1" applyProtection="1"/>
    <xf numFmtId="0" fontId="13" fillId="9" borderId="0" xfId="0" applyFont="1" applyFill="1" applyAlignment="1" applyProtection="1">
      <alignment horizontal="center" vertical="center"/>
    </xf>
    <xf numFmtId="0" fontId="13" fillId="2" borderId="0" xfId="0" applyFont="1" applyFill="1" applyAlignment="1" applyProtection="1">
      <alignment horizontal="center" vertical="center"/>
    </xf>
    <xf numFmtId="0" fontId="0" fillId="0" borderId="0" xfId="0" applyAlignment="1" applyProtection="1"/>
    <xf numFmtId="0" fontId="3" fillId="0" borderId="0" xfId="0" applyFont="1" applyBorder="1" applyAlignment="1" applyProtection="1">
      <alignment horizontal="center"/>
    </xf>
    <xf numFmtId="0" fontId="2" fillId="10" borderId="1" xfId="0" applyFont="1" applyFill="1" applyBorder="1" applyAlignment="1" applyProtection="1">
      <alignment horizontal="center"/>
    </xf>
    <xf numFmtId="0" fontId="0" fillId="11" borderId="1" xfId="0" applyFill="1" applyBorder="1" applyAlignment="1" applyProtection="1">
      <alignment horizontal="center"/>
    </xf>
    <xf numFmtId="0" fontId="1" fillId="12" borderId="1" xfId="0" applyFont="1" applyFill="1" applyBorder="1" applyAlignment="1" applyProtection="1">
      <alignment horizontal="center"/>
    </xf>
    <xf numFmtId="0" fontId="2" fillId="9" borderId="1" xfId="0" applyFont="1" applyFill="1" applyBorder="1" applyAlignment="1" applyProtection="1">
      <alignment horizontal="center"/>
    </xf>
    <xf numFmtId="0" fontId="2" fillId="9" borderId="3" xfId="0" applyFont="1" applyFill="1" applyBorder="1" applyAlignment="1" applyProtection="1">
      <alignment horizontal="center"/>
    </xf>
    <xf numFmtId="9" fontId="1" fillId="4" borderId="1" xfId="2" applyFill="1" applyBorder="1" applyAlignment="1" applyProtection="1">
      <alignment horizontal="center"/>
    </xf>
    <xf numFmtId="9" fontId="1" fillId="2" borderId="7" xfId="2" applyFill="1" applyBorder="1" applyAlignment="1" applyProtection="1">
      <alignment horizontal="center"/>
    </xf>
    <xf numFmtId="9" fontId="1" fillId="2" borderId="0" xfId="2" applyFont="1" applyFill="1" applyBorder="1" applyAlignment="1" applyProtection="1">
      <alignment horizontal="center"/>
    </xf>
    <xf numFmtId="9" fontId="1" fillId="2" borderId="0" xfId="2" applyFill="1" applyBorder="1" applyAlignment="1" applyProtection="1">
      <alignment horizontal="center"/>
    </xf>
    <xf numFmtId="9" fontId="0" fillId="2" borderId="0" xfId="2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9" fontId="0" fillId="2" borderId="7" xfId="2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16" fillId="13" borderId="0" xfId="1" applyFont="1" applyFill="1" applyAlignment="1" applyProtection="1">
      <alignment horizontal="center"/>
    </xf>
    <xf numFmtId="0" fontId="17" fillId="0" borderId="0" xfId="0" applyFont="1"/>
    <xf numFmtId="0" fontId="0" fillId="4" borderId="0" xfId="0" applyFill="1"/>
    <xf numFmtId="0" fontId="0" fillId="0" borderId="0" xfId="0" applyFill="1" applyProtection="1"/>
    <xf numFmtId="0" fontId="3" fillId="0" borderId="0" xfId="0" applyFont="1" applyFill="1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/>
    <xf numFmtId="0" fontId="5" fillId="0" borderId="0" xfId="0" applyFont="1" applyFill="1" applyAlignment="1">
      <alignment horizontal="right"/>
    </xf>
    <xf numFmtId="0" fontId="1" fillId="0" borderId="0" xfId="0" applyFont="1" applyFill="1" applyBorder="1" applyAlignment="1" applyProtection="1">
      <alignment horizontal="center"/>
    </xf>
    <xf numFmtId="0" fontId="17" fillId="0" borderId="0" xfId="0" applyFont="1" applyFill="1"/>
    <xf numFmtId="9" fontId="0" fillId="0" borderId="0" xfId="0" applyNumberFormat="1" applyFill="1" applyAlignment="1">
      <alignment horizontal="center"/>
    </xf>
    <xf numFmtId="0" fontId="5" fillId="0" borderId="0" xfId="0" applyFont="1" applyFill="1" applyAlignment="1">
      <alignment horizontal="center"/>
    </xf>
    <xf numFmtId="9" fontId="3" fillId="0" borderId="0" xfId="0" applyNumberFormat="1" applyFont="1" applyBorder="1" applyAlignment="1" applyProtection="1">
      <alignment horizontal="center"/>
    </xf>
    <xf numFmtId="0" fontId="18" fillId="14" borderId="0" xfId="0" applyFont="1" applyFill="1" applyAlignment="1" applyProtection="1">
      <alignment horizontal="center"/>
    </xf>
    <xf numFmtId="9" fontId="3" fillId="14" borderId="0" xfId="0" applyNumberFormat="1" applyFont="1" applyFill="1" applyBorder="1" applyAlignment="1" applyProtection="1">
      <alignment horizontal="center"/>
    </xf>
    <xf numFmtId="9" fontId="0" fillId="0" borderId="0" xfId="0" applyNumberFormat="1" applyFill="1" applyBorder="1"/>
    <xf numFmtId="0" fontId="0" fillId="0" borderId="0" xfId="0" applyFill="1" applyBorder="1" applyAlignment="1" applyProtection="1">
      <alignment horizontal="center"/>
    </xf>
    <xf numFmtId="9" fontId="1" fillId="0" borderId="0" xfId="2" applyFill="1" applyBorder="1" applyAlignment="1" applyProtection="1">
      <alignment horizontal="center"/>
    </xf>
    <xf numFmtId="0" fontId="5" fillId="0" borderId="0" xfId="0" applyFont="1" applyAlignment="1" applyProtection="1">
      <alignment horizontal="right"/>
    </xf>
    <xf numFmtId="0" fontId="3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/>
    <xf numFmtId="9" fontId="3" fillId="0" borderId="0" xfId="0" applyNumberFormat="1" applyFont="1" applyFill="1" applyBorder="1" applyAlignment="1" applyProtection="1">
      <alignment horizontal="center"/>
    </xf>
    <xf numFmtId="9" fontId="0" fillId="0" borderId="0" xfId="2" applyFont="1" applyFill="1" applyBorder="1" applyAlignment="1" applyProtection="1">
      <alignment horizontal="center"/>
    </xf>
    <xf numFmtId="9" fontId="2" fillId="0" borderId="0" xfId="0" applyNumberFormat="1" applyFont="1" applyProtection="1"/>
    <xf numFmtId="9" fontId="1" fillId="2" borderId="1" xfId="2" applyFill="1" applyBorder="1" applyAlignment="1" applyProtection="1">
      <alignment horizontal="center"/>
    </xf>
    <xf numFmtId="9" fontId="1" fillId="0" borderId="0" xfId="2" applyFont="1" applyFill="1" applyBorder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Fill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0" fontId="3" fillId="0" borderId="0" xfId="0" applyNumberFormat="1" applyFont="1" applyBorder="1" applyAlignment="1" applyProtection="1">
      <alignment horizontal="center"/>
    </xf>
    <xf numFmtId="9" fontId="1" fillId="2" borderId="3" xfId="2" applyFill="1" applyBorder="1" applyAlignment="1" applyProtection="1">
      <alignment horizontal="center"/>
    </xf>
    <xf numFmtId="9" fontId="0" fillId="4" borderId="1" xfId="0" applyNumberFormat="1" applyFill="1" applyBorder="1" applyAlignment="1" applyProtection="1">
      <alignment horizontal="center"/>
    </xf>
    <xf numFmtId="9" fontId="1" fillId="2" borderId="7" xfId="2" applyFont="1" applyFill="1" applyBorder="1" applyAlignment="1" applyProtection="1">
      <alignment horizontal="center"/>
    </xf>
    <xf numFmtId="9" fontId="3" fillId="0" borderId="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9" fontId="0" fillId="0" borderId="15" xfId="0" applyNumberFormat="1" applyFill="1" applyBorder="1" applyAlignment="1" applyProtection="1">
      <alignment horizontal="center"/>
      <protection locked="0"/>
    </xf>
    <xf numFmtId="9" fontId="3" fillId="0" borderId="16" xfId="0" applyNumberFormat="1" applyFont="1" applyFill="1" applyBorder="1" applyAlignment="1">
      <alignment horizontal="center"/>
    </xf>
    <xf numFmtId="9" fontId="0" fillId="0" borderId="17" xfId="2" applyFont="1" applyFill="1" applyBorder="1" applyAlignment="1">
      <alignment horizontal="center"/>
    </xf>
    <xf numFmtId="9" fontId="0" fillId="0" borderId="18" xfId="2" applyFont="1" applyFill="1" applyBorder="1" applyAlignment="1">
      <alignment horizontal="center"/>
    </xf>
    <xf numFmtId="9" fontId="3" fillId="0" borderId="18" xfId="0" applyNumberFormat="1" applyFont="1" applyFill="1" applyBorder="1" applyAlignment="1">
      <alignment horizontal="center"/>
    </xf>
    <xf numFmtId="9" fontId="3" fillId="0" borderId="19" xfId="0" applyNumberFormat="1" applyFon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9" fontId="0" fillId="5" borderId="13" xfId="2" applyFont="1" applyFill="1" applyBorder="1" applyAlignment="1">
      <alignment horizontal="center"/>
    </xf>
    <xf numFmtId="9" fontId="0" fillId="5" borderId="14" xfId="2" applyFont="1" applyFill="1" applyBorder="1" applyAlignment="1">
      <alignment horizontal="center"/>
    </xf>
    <xf numFmtId="0" fontId="22" fillId="9" borderId="0" xfId="0" applyFont="1" applyFill="1" applyAlignment="1" applyProtection="1">
      <alignment horizontal="center" vertical="center"/>
    </xf>
    <xf numFmtId="0" fontId="0" fillId="14" borderId="0" xfId="0" applyFill="1"/>
    <xf numFmtId="0" fontId="22" fillId="9" borderId="0" xfId="0" applyFont="1" applyFill="1" applyAlignment="1">
      <alignment horizontal="center"/>
    </xf>
    <xf numFmtId="0" fontId="22" fillId="9" borderId="0" xfId="0" applyFont="1" applyFill="1"/>
    <xf numFmtId="9" fontId="0" fillId="0" borderId="0" xfId="0" applyNumberForma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9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12" fillId="0" borderId="0" xfId="0" applyFont="1" applyFill="1" applyAlignment="1" applyProtection="1">
      <alignment horizontal="center" vertical="center" textRotation="90"/>
    </xf>
    <xf numFmtId="0" fontId="3" fillId="0" borderId="0" xfId="0" applyFont="1" applyFill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 vertical="center" textRotation="90"/>
    </xf>
    <xf numFmtId="0" fontId="10" fillId="0" borderId="0" xfId="0" applyFont="1" applyFill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0" fillId="18" borderId="0" xfId="0" applyFill="1" applyBorder="1" applyAlignment="1" applyProtection="1">
      <alignment horizontal="center"/>
    </xf>
    <xf numFmtId="0" fontId="12" fillId="18" borderId="0" xfId="0" applyFont="1" applyFill="1" applyAlignment="1" applyProtection="1">
      <alignment horizontal="center" vertical="center" textRotation="90"/>
    </xf>
    <xf numFmtId="0" fontId="0" fillId="18" borderId="0" xfId="0" applyFill="1" applyProtection="1"/>
    <xf numFmtId="0" fontId="3" fillId="18" borderId="0" xfId="0" applyFont="1" applyFill="1" applyBorder="1" applyAlignment="1">
      <alignment horizontal="center" vertical="center"/>
    </xf>
    <xf numFmtId="0" fontId="3" fillId="18" borderId="0" xfId="1" applyFont="1" applyFill="1" applyBorder="1" applyAlignment="1" applyProtection="1">
      <alignment horizontal="center" vertical="center"/>
    </xf>
    <xf numFmtId="0" fontId="3" fillId="18" borderId="0" xfId="0" applyFont="1" applyFill="1" applyBorder="1" applyAlignment="1" applyProtection="1"/>
    <xf numFmtId="0" fontId="0" fillId="18" borderId="0" xfId="0" applyFill="1" applyBorder="1" applyAlignment="1"/>
    <xf numFmtId="0" fontId="0" fillId="18" borderId="0" xfId="0" applyFill="1"/>
    <xf numFmtId="0" fontId="3" fillId="18" borderId="0" xfId="0" applyFont="1" applyFill="1" applyProtection="1"/>
    <xf numFmtId="0" fontId="10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/>
    <xf numFmtId="0" fontId="11" fillId="19" borderId="0" xfId="0" applyFont="1" applyFill="1" applyBorder="1" applyAlignment="1" applyProtection="1">
      <alignment vertical="center"/>
      <protection locked="0"/>
    </xf>
    <xf numFmtId="0" fontId="8" fillId="19" borderId="0" xfId="0" applyFont="1" applyFill="1" applyBorder="1" applyAlignment="1" applyProtection="1">
      <alignment horizontal="center" vertical="center"/>
    </xf>
    <xf numFmtId="0" fontId="0" fillId="19" borderId="0" xfId="0" applyFill="1" applyAlignment="1" applyProtection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2" fillId="0" borderId="0" xfId="0" applyFont="1" applyFill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24" xfId="0" applyBorder="1"/>
    <xf numFmtId="0" fontId="1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9" fontId="0" fillId="0" borderId="1" xfId="2" applyFont="1" applyFill="1" applyBorder="1" applyAlignment="1">
      <alignment horizontal="center"/>
    </xf>
    <xf numFmtId="9" fontId="0" fillId="0" borderId="15" xfId="2" applyFont="1" applyFill="1" applyBorder="1" applyAlignment="1">
      <alignment horizontal="center"/>
    </xf>
    <xf numFmtId="9" fontId="0" fillId="0" borderId="16" xfId="2" applyFont="1" applyFill="1" applyBorder="1" applyAlignment="1">
      <alignment horizontal="center"/>
    </xf>
    <xf numFmtId="0" fontId="0" fillId="0" borderId="17" xfId="2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3" fillId="0" borderId="1" xfId="0" applyFont="1" applyBorder="1" applyAlignment="1" applyProtection="1">
      <alignment horizontal="center" vertical="center"/>
      <protection locked="0"/>
    </xf>
    <xf numFmtId="0" fontId="23" fillId="0" borderId="16" xfId="0" applyFont="1" applyBorder="1" applyAlignment="1" applyProtection="1">
      <alignment horizontal="center"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23" fillId="0" borderId="19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9" fontId="24" fillId="0" borderId="0" xfId="0" applyNumberFormat="1" applyFont="1" applyFill="1"/>
    <xf numFmtId="0" fontId="0" fillId="0" borderId="18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 applyProtection="1">
      <alignment horizontal="right"/>
    </xf>
    <xf numFmtId="0" fontId="1" fillId="0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5" fillId="0" borderId="0" xfId="0" applyFont="1" applyFill="1" applyAlignment="1">
      <alignment horizontal="right"/>
    </xf>
    <xf numFmtId="9" fontId="0" fillId="0" borderId="0" xfId="0" applyNumberFormat="1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9" fontId="24" fillId="0" borderId="0" xfId="0" applyNumberFormat="1" applyFont="1" applyFill="1" applyAlignment="1">
      <alignment horizontal="center"/>
    </xf>
    <xf numFmtId="0" fontId="1" fillId="7" borderId="0" xfId="3" applyFill="1"/>
    <xf numFmtId="0" fontId="1" fillId="0" borderId="0" xfId="3"/>
    <xf numFmtId="0" fontId="26" fillId="7" borderId="0" xfId="3" applyFont="1" applyFill="1" applyAlignment="1">
      <alignment horizontal="center"/>
    </xf>
    <xf numFmtId="0" fontId="1" fillId="21" borderId="0" xfId="3" applyFill="1"/>
    <xf numFmtId="0" fontId="26" fillId="22" borderId="0" xfId="3" applyFont="1" applyFill="1" applyAlignment="1" applyProtection="1">
      <alignment horizontal="center"/>
      <protection locked="0"/>
    </xf>
    <xf numFmtId="0" fontId="26" fillId="21" borderId="0" xfId="3" applyFont="1" applyFill="1"/>
    <xf numFmtId="0" fontId="26" fillId="22" borderId="0" xfId="3" applyFont="1" applyFill="1" applyAlignment="1">
      <alignment horizontal="center"/>
    </xf>
    <xf numFmtId="0" fontId="1" fillId="0" borderId="0" xfId="3" applyAlignment="1">
      <alignment horizontal="center" vertical="center"/>
    </xf>
    <xf numFmtId="9" fontId="1" fillId="0" borderId="0" xfId="3" applyNumberFormat="1" applyAlignment="1">
      <alignment horizontal="center" vertical="center"/>
    </xf>
    <xf numFmtId="0" fontId="5" fillId="0" borderId="0" xfId="3" applyFont="1" applyAlignment="1">
      <alignment horizontal="center"/>
    </xf>
    <xf numFmtId="9" fontId="1" fillId="0" borderId="0" xfId="3" applyNumberFormat="1" applyAlignment="1">
      <alignment horizontal="center"/>
    </xf>
    <xf numFmtId="0" fontId="1" fillId="0" borderId="0" xfId="3" applyBorder="1"/>
    <xf numFmtId="0" fontId="1" fillId="0" borderId="0" xfId="3" applyFill="1"/>
    <xf numFmtId="0" fontId="1" fillId="0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0" xfId="3" applyFont="1" applyAlignment="1">
      <alignment vertical="center"/>
    </xf>
    <xf numFmtId="0" fontId="1" fillId="18" borderId="38" xfId="3" applyFill="1" applyBorder="1" applyAlignment="1">
      <alignment horizontal="center" vertical="center"/>
    </xf>
    <xf numFmtId="0" fontId="1" fillId="18" borderId="40" xfId="3" applyFill="1" applyBorder="1" applyAlignment="1">
      <alignment horizontal="center" vertical="center"/>
    </xf>
    <xf numFmtId="0" fontId="1" fillId="0" borderId="38" xfId="3" applyFill="1" applyBorder="1" applyAlignment="1">
      <alignment horizontal="center" vertical="center"/>
    </xf>
    <xf numFmtId="0" fontId="1" fillId="0" borderId="40" xfId="3" applyFill="1" applyBorder="1" applyAlignment="1">
      <alignment horizontal="center" vertical="center"/>
    </xf>
    <xf numFmtId="0" fontId="1" fillId="18" borderId="44" xfId="3" applyFill="1" applyBorder="1" applyAlignment="1">
      <alignment horizontal="center" vertical="center"/>
    </xf>
    <xf numFmtId="9" fontId="1" fillId="0" borderId="0" xfId="3" applyNumberForma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3" applyFont="1" applyAlignment="1">
      <alignment horizontal="center"/>
    </xf>
    <xf numFmtId="0" fontId="2" fillId="0" borderId="0" xfId="3" applyFont="1"/>
    <xf numFmtId="0" fontId="1" fillId="0" borderId="0" xfId="3" applyAlignment="1">
      <alignment horizontal="center"/>
    </xf>
    <xf numFmtId="0" fontId="21" fillId="0" borderId="0" xfId="3" applyFont="1"/>
    <xf numFmtId="0" fontId="1" fillId="0" borderId="0" xfId="3" applyProtection="1">
      <protection locked="0"/>
    </xf>
    <xf numFmtId="0" fontId="2" fillId="0" borderId="0" xfId="3" applyFont="1" applyProtection="1">
      <protection locked="0"/>
    </xf>
    <xf numFmtId="0" fontId="1" fillId="0" borderId="22" xfId="3" applyBorder="1" applyAlignment="1">
      <alignment horizontal="center" vertical="center"/>
    </xf>
    <xf numFmtId="0" fontId="1" fillId="0" borderId="52" xfId="3" applyBorder="1"/>
    <xf numFmtId="0" fontId="1" fillId="0" borderId="53" xfId="3" applyBorder="1"/>
    <xf numFmtId="0" fontId="1" fillId="8" borderId="54" xfId="3" applyFill="1" applyBorder="1" applyAlignment="1">
      <alignment horizontal="center"/>
    </xf>
    <xf numFmtId="0" fontId="1" fillId="0" borderId="55" xfId="3" applyBorder="1" applyAlignment="1" applyProtection="1">
      <alignment horizontal="center"/>
      <protection locked="0"/>
    </xf>
    <xf numFmtId="0" fontId="1" fillId="8" borderId="53" xfId="3" applyFill="1" applyBorder="1" applyAlignment="1">
      <alignment horizontal="center"/>
    </xf>
    <xf numFmtId="0" fontId="1" fillId="0" borderId="56" xfId="3" applyBorder="1" applyAlignment="1" applyProtection="1">
      <alignment horizontal="center"/>
      <protection locked="0"/>
    </xf>
    <xf numFmtId="0" fontId="1" fillId="15" borderId="54" xfId="3" applyFill="1" applyBorder="1" applyAlignment="1">
      <alignment horizontal="center"/>
    </xf>
    <xf numFmtId="0" fontId="1" fillId="15" borderId="53" xfId="3" applyFill="1" applyBorder="1" applyAlignment="1">
      <alignment horizontal="center"/>
    </xf>
    <xf numFmtId="0" fontId="1" fillId="16" borderId="54" xfId="3" applyFill="1" applyBorder="1" applyAlignment="1">
      <alignment horizontal="center"/>
    </xf>
    <xf numFmtId="0" fontId="1" fillId="16" borderId="53" xfId="3" applyFill="1" applyBorder="1" applyAlignment="1">
      <alignment horizontal="center"/>
    </xf>
    <xf numFmtId="0" fontId="1" fillId="0" borderId="57" xfId="3" applyBorder="1" applyAlignment="1" applyProtection="1">
      <alignment horizontal="center"/>
      <protection locked="0"/>
    </xf>
    <xf numFmtId="0" fontId="1" fillId="0" borderId="0" xfId="3" applyAlignment="1" applyProtection="1">
      <alignment horizontal="center"/>
      <protection locked="0"/>
    </xf>
    <xf numFmtId="0" fontId="1" fillId="13" borderId="54" xfId="3" applyFill="1" applyBorder="1" applyAlignment="1">
      <alignment horizontal="center"/>
    </xf>
    <xf numFmtId="0" fontId="1" fillId="13" borderId="53" xfId="3" applyFill="1" applyBorder="1" applyAlignment="1">
      <alignment horizontal="center"/>
    </xf>
    <xf numFmtId="0" fontId="1" fillId="7" borderId="54" xfId="3" applyFill="1" applyBorder="1" applyAlignment="1">
      <alignment horizontal="center"/>
    </xf>
    <xf numFmtId="0" fontId="1" fillId="7" borderId="53" xfId="3" applyFill="1" applyBorder="1" applyAlignment="1">
      <alignment horizontal="center"/>
    </xf>
    <xf numFmtId="0" fontId="1" fillId="17" borderId="54" xfId="3" applyFill="1" applyBorder="1" applyAlignment="1">
      <alignment horizontal="center"/>
    </xf>
    <xf numFmtId="0" fontId="1" fillId="17" borderId="53" xfId="3" applyFill="1" applyBorder="1" applyAlignment="1">
      <alignment horizontal="center"/>
    </xf>
    <xf numFmtId="0" fontId="1" fillId="0" borderId="24" xfId="3" applyBorder="1" applyAlignment="1">
      <alignment horizontal="center" vertical="center"/>
    </xf>
    <xf numFmtId="0" fontId="1" fillId="0" borderId="57" xfId="3" applyBorder="1" applyAlignment="1">
      <alignment horizontal="center"/>
    </xf>
    <xf numFmtId="0" fontId="1" fillId="0" borderId="58" xfId="3" applyBorder="1" applyAlignment="1">
      <alignment horizontal="center"/>
    </xf>
    <xf numFmtId="0" fontId="1" fillId="0" borderId="1" xfId="3" applyBorder="1" applyAlignment="1">
      <alignment horizontal="center"/>
    </xf>
    <xf numFmtId="0" fontId="2" fillId="0" borderId="60" xfId="3" applyFont="1" applyBorder="1" applyAlignment="1">
      <alignment horizontal="center"/>
    </xf>
    <xf numFmtId="0" fontId="2" fillId="0" borderId="57" xfId="3" applyFont="1" applyBorder="1" applyAlignment="1">
      <alignment horizontal="center"/>
    </xf>
    <xf numFmtId="0" fontId="1" fillId="3" borderId="61" xfId="3" applyFill="1" applyBorder="1"/>
    <xf numFmtId="0" fontId="1" fillId="3" borderId="5" xfId="3" applyFill="1" applyBorder="1"/>
    <xf numFmtId="0" fontId="1" fillId="3" borderId="0" xfId="3" applyFill="1"/>
    <xf numFmtId="0" fontId="1" fillId="3" borderId="60" xfId="3" applyFill="1" applyBorder="1"/>
    <xf numFmtId="0" fontId="2" fillId="3" borderId="0" xfId="3" applyFont="1" applyFill="1"/>
    <xf numFmtId="0" fontId="2" fillId="3" borderId="60" xfId="3" applyFont="1" applyFill="1" applyBorder="1"/>
    <xf numFmtId="0" fontId="1" fillId="0" borderId="57" xfId="3" applyBorder="1"/>
    <xf numFmtId="0" fontId="1" fillId="0" borderId="64" xfId="3" applyBorder="1" applyProtection="1">
      <protection locked="0"/>
    </xf>
    <xf numFmtId="0" fontId="1" fillId="0" borderId="4" xfId="3" applyBorder="1" applyProtection="1">
      <protection locked="0"/>
    </xf>
    <xf numFmtId="0" fontId="1" fillId="0" borderId="60" xfId="3" applyBorder="1" applyProtection="1">
      <protection locked="0"/>
    </xf>
    <xf numFmtId="0" fontId="2" fillId="0" borderId="60" xfId="3" applyFont="1" applyBorder="1" applyProtection="1">
      <protection locked="0"/>
    </xf>
    <xf numFmtId="0" fontId="1" fillId="0" borderId="57" xfId="3" applyBorder="1" applyProtection="1">
      <protection locked="0"/>
    </xf>
    <xf numFmtId="0" fontId="1" fillId="0" borderId="58" xfId="3" applyBorder="1" applyProtection="1">
      <protection locked="0"/>
    </xf>
    <xf numFmtId="0" fontId="1" fillId="0" borderId="1" xfId="3" applyBorder="1" applyProtection="1">
      <protection locked="0"/>
    </xf>
    <xf numFmtId="0" fontId="1" fillId="0" borderId="61" xfId="3" applyBorder="1" applyProtection="1">
      <protection locked="0"/>
    </xf>
    <xf numFmtId="0" fontId="1" fillId="0" borderId="5" xfId="3" applyBorder="1" applyProtection="1">
      <protection locked="0"/>
    </xf>
    <xf numFmtId="0" fontId="1" fillId="0" borderId="25" xfId="3" applyBorder="1" applyAlignment="1">
      <alignment horizontal="center" vertical="center"/>
    </xf>
    <xf numFmtId="0" fontId="1" fillId="0" borderId="65" xfId="3" applyBorder="1"/>
    <xf numFmtId="0" fontId="1" fillId="0" borderId="66" xfId="3" applyBorder="1"/>
    <xf numFmtId="0" fontId="1" fillId="0" borderId="67" xfId="3" applyBorder="1"/>
    <xf numFmtId="9" fontId="2" fillId="0" borderId="0" xfId="3" applyNumberFormat="1" applyFont="1"/>
    <xf numFmtId="0" fontId="5" fillId="0" borderId="0" xfId="3" applyFont="1" applyAlignment="1">
      <alignment horizontal="right"/>
    </xf>
    <xf numFmtId="0" fontId="2" fillId="0" borderId="0" xfId="3" applyFont="1" applyAlignment="1">
      <alignment horizontal="center" vertical="center"/>
    </xf>
    <xf numFmtId="0" fontId="25" fillId="7" borderId="0" xfId="3" applyFont="1" applyFill="1" applyAlignment="1" applyProtection="1">
      <alignment horizontal="center" vertical="center"/>
      <protection locked="0"/>
    </xf>
    <xf numFmtId="0" fontId="26" fillId="17" borderId="0" xfId="3" applyFont="1" applyFill="1" applyAlignment="1">
      <alignment horizontal="center"/>
    </xf>
    <xf numFmtId="0" fontId="9" fillId="18" borderId="0" xfId="0" applyFont="1" applyFill="1" applyBorder="1" applyAlignment="1" applyProtection="1">
      <alignment horizontal="center"/>
    </xf>
    <xf numFmtId="0" fontId="0" fillId="19" borderId="0" xfId="0" applyFill="1" applyAlignment="1">
      <alignment horizontal="center" vertical="center"/>
    </xf>
    <xf numFmtId="0" fontId="10" fillId="19" borderId="0" xfId="0" applyFont="1" applyFill="1" applyBorder="1" applyAlignment="1">
      <alignment horizontal="center" vertical="center"/>
    </xf>
    <xf numFmtId="0" fontId="11" fillId="19" borderId="0" xfId="0" applyFont="1" applyFill="1" applyBorder="1" applyAlignment="1" applyProtection="1">
      <alignment horizontal="center" vertical="center"/>
    </xf>
    <xf numFmtId="0" fontId="1" fillId="0" borderId="42" xfId="3" applyFill="1" applyBorder="1" applyAlignment="1">
      <alignment horizontal="center" vertical="center"/>
    </xf>
    <xf numFmtId="0" fontId="1" fillId="0" borderId="32" xfId="3" applyFill="1" applyBorder="1" applyAlignment="1">
      <alignment horizontal="center" vertical="center"/>
    </xf>
    <xf numFmtId="0" fontId="1" fillId="0" borderId="43" xfId="3" applyFill="1" applyBorder="1" applyAlignment="1">
      <alignment horizontal="center" vertical="center"/>
    </xf>
    <xf numFmtId="0" fontId="5" fillId="18" borderId="13" xfId="3" applyFont="1" applyFill="1" applyBorder="1" applyAlignment="1">
      <alignment horizontal="center" vertical="center"/>
    </xf>
    <xf numFmtId="0" fontId="5" fillId="18" borderId="45" xfId="3" applyFont="1" applyFill="1" applyBorder="1" applyAlignment="1">
      <alignment horizontal="center" vertical="center"/>
    </xf>
    <xf numFmtId="0" fontId="29" fillId="0" borderId="33" xfId="3" applyFont="1" applyBorder="1" applyAlignment="1">
      <alignment horizontal="center" vertical="center"/>
    </xf>
    <xf numFmtId="0" fontId="29" fillId="0" borderId="34" xfId="3" applyFont="1" applyBorder="1" applyAlignment="1">
      <alignment horizontal="center" vertical="center"/>
    </xf>
    <xf numFmtId="0" fontId="29" fillId="0" borderId="35" xfId="3" applyFont="1" applyBorder="1" applyAlignment="1">
      <alignment horizontal="center" vertical="center"/>
    </xf>
    <xf numFmtId="9" fontId="1" fillId="20" borderId="13" xfId="3" applyNumberFormat="1" applyFill="1" applyBorder="1" applyAlignment="1">
      <alignment horizontal="center" vertical="center"/>
    </xf>
    <xf numFmtId="9" fontId="1" fillId="20" borderId="39" xfId="3" applyNumberFormat="1" applyFill="1" applyBorder="1" applyAlignment="1">
      <alignment horizontal="center" vertical="center"/>
    </xf>
    <xf numFmtId="0" fontId="29" fillId="0" borderId="49" xfId="3" applyFont="1" applyBorder="1" applyAlignment="1">
      <alignment horizontal="center" vertical="center"/>
    </xf>
    <xf numFmtId="0" fontId="5" fillId="18" borderId="18" xfId="3" applyFont="1" applyFill="1" applyBorder="1" applyAlignment="1">
      <alignment horizontal="center" vertical="center"/>
    </xf>
    <xf numFmtId="9" fontId="1" fillId="20" borderId="30" xfId="3" applyNumberFormat="1" applyFill="1" applyBorder="1" applyAlignment="1">
      <alignment horizontal="center" vertical="center"/>
    </xf>
    <xf numFmtId="9" fontId="1" fillId="20" borderId="31" xfId="3" applyNumberFormat="1" applyFill="1" applyBorder="1" applyAlignment="1">
      <alignment horizontal="center" vertical="center"/>
    </xf>
    <xf numFmtId="9" fontId="1" fillId="20" borderId="18" xfId="3" applyNumberFormat="1" applyFill="1" applyBorder="1" applyAlignment="1">
      <alignment horizontal="center" vertical="center"/>
    </xf>
    <xf numFmtId="0" fontId="5" fillId="0" borderId="13" xfId="3" applyFont="1" applyFill="1" applyBorder="1" applyAlignment="1">
      <alignment horizontal="center" vertical="center"/>
    </xf>
    <xf numFmtId="0" fontId="5" fillId="0" borderId="18" xfId="3" applyFont="1" applyFill="1" applyBorder="1" applyAlignment="1">
      <alignment horizontal="center" vertical="center"/>
    </xf>
    <xf numFmtId="9" fontId="1" fillId="20" borderId="28" xfId="3" applyNumberFormat="1" applyFill="1" applyBorder="1" applyAlignment="1">
      <alignment horizontal="center" vertical="center"/>
    </xf>
    <xf numFmtId="9" fontId="1" fillId="20" borderId="29" xfId="3" applyNumberFormat="1" applyFill="1" applyBorder="1" applyAlignment="1">
      <alignment horizontal="center" vertical="center"/>
    </xf>
    <xf numFmtId="9" fontId="1" fillId="14" borderId="13" xfId="3" applyNumberFormat="1" applyFill="1" applyBorder="1" applyAlignment="1">
      <alignment horizontal="center" vertical="center"/>
    </xf>
    <xf numFmtId="9" fontId="1" fillId="14" borderId="39" xfId="3" applyNumberFormat="1" applyFill="1" applyBorder="1" applyAlignment="1">
      <alignment horizontal="center" vertical="center"/>
    </xf>
    <xf numFmtId="9" fontId="1" fillId="14" borderId="18" xfId="3" applyNumberFormat="1" applyFill="1" applyBorder="1" applyAlignment="1">
      <alignment horizontal="center" vertical="center"/>
    </xf>
    <xf numFmtId="9" fontId="1" fillId="14" borderId="41" xfId="3" applyNumberFormat="1" applyFill="1" applyBorder="1" applyAlignment="1">
      <alignment horizontal="center" vertical="center"/>
    </xf>
    <xf numFmtId="9" fontId="1" fillId="20" borderId="45" xfId="3" applyNumberFormat="1" applyFill="1" applyBorder="1" applyAlignment="1">
      <alignment horizontal="center" vertical="center"/>
    </xf>
    <xf numFmtId="9" fontId="1" fillId="20" borderId="46" xfId="3" applyNumberFormat="1" applyFill="1" applyBorder="1" applyAlignment="1">
      <alignment horizontal="center" vertical="center"/>
    </xf>
    <xf numFmtId="0" fontId="28" fillId="0" borderId="50" xfId="3" applyFont="1" applyBorder="1" applyAlignment="1">
      <alignment horizontal="center" vertical="center"/>
    </xf>
    <xf numFmtId="0" fontId="28" fillId="0" borderId="49" xfId="3" applyFont="1" applyBorder="1" applyAlignment="1">
      <alignment horizontal="center" vertical="center"/>
    </xf>
    <xf numFmtId="0" fontId="28" fillId="0" borderId="34" xfId="3" applyFont="1" applyBorder="1" applyAlignment="1">
      <alignment horizontal="center" vertical="center"/>
    </xf>
    <xf numFmtId="9" fontId="1" fillId="20" borderId="41" xfId="3" applyNumberFormat="1" applyFill="1" applyBorder="1" applyAlignment="1">
      <alignment horizontal="center" vertical="center"/>
    </xf>
    <xf numFmtId="9" fontId="1" fillId="20" borderId="47" xfId="3" applyNumberFormat="1" applyFill="1" applyBorder="1" applyAlignment="1">
      <alignment horizontal="center" vertical="center"/>
    </xf>
    <xf numFmtId="9" fontId="1" fillId="20" borderId="48" xfId="3" applyNumberFormat="1" applyFill="1" applyBorder="1" applyAlignment="1">
      <alignment horizontal="center" vertical="center"/>
    </xf>
    <xf numFmtId="0" fontId="27" fillId="0" borderId="0" xfId="3" applyFont="1" applyAlignment="1">
      <alignment horizontal="center"/>
    </xf>
    <xf numFmtId="0" fontId="28" fillId="0" borderId="0" xfId="3" applyFont="1" applyAlignment="1">
      <alignment horizontal="center"/>
    </xf>
    <xf numFmtId="0" fontId="28" fillId="0" borderId="36" xfId="3" applyFont="1" applyBorder="1" applyAlignment="1">
      <alignment horizontal="center" vertical="center"/>
    </xf>
    <xf numFmtId="0" fontId="28" fillId="0" borderId="37" xfId="3" applyFont="1" applyBorder="1" applyAlignment="1">
      <alignment horizontal="center" vertical="center"/>
    </xf>
    <xf numFmtId="0" fontId="28" fillId="0" borderId="51" xfId="3" applyFont="1" applyBorder="1" applyAlignment="1">
      <alignment horizontal="center" vertical="center"/>
    </xf>
    <xf numFmtId="0" fontId="1" fillId="7" borderId="58" xfId="3" applyFill="1" applyBorder="1" applyAlignment="1">
      <alignment horizontal="center"/>
    </xf>
    <xf numFmtId="0" fontId="1" fillId="7" borderId="1" xfId="3" applyFill="1" applyBorder="1" applyAlignment="1">
      <alignment horizontal="center"/>
    </xf>
    <xf numFmtId="0" fontId="2" fillId="9" borderId="0" xfId="3" applyFont="1" applyFill="1" applyAlignment="1">
      <alignment horizontal="center" vertical="center"/>
    </xf>
    <xf numFmtId="0" fontId="1" fillId="23" borderId="0" xfId="3" applyFill="1" applyAlignment="1">
      <alignment horizontal="center" vertical="center"/>
    </xf>
    <xf numFmtId="0" fontId="1" fillId="8" borderId="58" xfId="3" applyFill="1" applyBorder="1" applyAlignment="1">
      <alignment horizontal="center"/>
    </xf>
    <xf numFmtId="0" fontId="1" fillId="8" borderId="1" xfId="3" applyFill="1" applyBorder="1" applyAlignment="1">
      <alignment horizontal="center"/>
    </xf>
    <xf numFmtId="0" fontId="1" fillId="0" borderId="0" xfId="3" applyAlignment="1">
      <alignment horizontal="center"/>
    </xf>
    <xf numFmtId="0" fontId="1" fillId="0" borderId="8" xfId="3" applyBorder="1" applyAlignment="1">
      <alignment horizontal="center"/>
    </xf>
    <xf numFmtId="0" fontId="1" fillId="0" borderId="59" xfId="3" applyBorder="1" applyAlignment="1">
      <alignment horizontal="center"/>
    </xf>
    <xf numFmtId="0" fontId="1" fillId="15" borderId="58" xfId="3" applyFill="1" applyBorder="1" applyAlignment="1">
      <alignment horizontal="center"/>
    </xf>
    <xf numFmtId="0" fontId="1" fillId="15" borderId="1" xfId="3" applyFill="1" applyBorder="1" applyAlignment="1">
      <alignment horizontal="center"/>
    </xf>
    <xf numFmtId="0" fontId="1" fillId="16" borderId="58" xfId="3" applyFill="1" applyBorder="1" applyAlignment="1">
      <alignment horizontal="center"/>
    </xf>
    <xf numFmtId="0" fontId="1" fillId="16" borderId="1" xfId="3" applyFill="1" applyBorder="1" applyAlignment="1">
      <alignment horizontal="center"/>
    </xf>
    <xf numFmtId="0" fontId="1" fillId="13" borderId="58" xfId="3" applyFill="1" applyBorder="1" applyAlignment="1">
      <alignment horizontal="center"/>
    </xf>
    <xf numFmtId="0" fontId="1" fillId="13" borderId="1" xfId="3" applyFill="1" applyBorder="1" applyAlignment="1">
      <alignment horizontal="center"/>
    </xf>
    <xf numFmtId="0" fontId="1" fillId="17" borderId="58" xfId="3" applyFill="1" applyBorder="1" applyAlignment="1">
      <alignment horizontal="center"/>
    </xf>
    <xf numFmtId="0" fontId="1" fillId="17" borderId="1" xfId="3" applyFill="1" applyBorder="1" applyAlignment="1">
      <alignment horizontal="center"/>
    </xf>
    <xf numFmtId="0" fontId="1" fillId="14" borderId="62" xfId="3" applyFill="1" applyBorder="1" applyAlignment="1">
      <alignment horizontal="center"/>
    </xf>
    <xf numFmtId="0" fontId="1" fillId="14" borderId="9" xfId="3" applyFill="1" applyBorder="1" applyAlignment="1">
      <alignment horizontal="center"/>
    </xf>
    <xf numFmtId="0" fontId="1" fillId="14" borderId="63" xfId="3" applyFill="1" applyBorder="1" applyAlignment="1">
      <alignment horizontal="center"/>
    </xf>
    <xf numFmtId="0" fontId="5" fillId="4" borderId="0" xfId="3" applyFont="1" applyFill="1" applyAlignment="1">
      <alignment horizontal="center"/>
    </xf>
    <xf numFmtId="0" fontId="0" fillId="6" borderId="4" xfId="0" applyFill="1" applyBorder="1" applyAlignment="1" applyProtection="1">
      <alignment horizontal="left"/>
    </xf>
    <xf numFmtId="0" fontId="5" fillId="0" borderId="0" xfId="0" applyFont="1" applyAlignment="1" applyProtection="1">
      <alignment horizontal="right"/>
    </xf>
    <xf numFmtId="0" fontId="0" fillId="6" borderId="1" xfId="0" applyFill="1" applyBorder="1" applyAlignment="1" applyProtection="1">
      <alignment horizontal="left"/>
    </xf>
    <xf numFmtId="0" fontId="1" fillId="6" borderId="4" xfId="0" applyFont="1" applyFill="1" applyBorder="1" applyAlignment="1" applyProtection="1">
      <alignment horizontal="left"/>
    </xf>
    <xf numFmtId="0" fontId="0" fillId="0" borderId="25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22" fillId="9" borderId="0" xfId="0" applyFont="1" applyFill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20" borderId="24" xfId="0" applyFill="1" applyBorder="1" applyAlignment="1" applyProtection="1">
      <alignment horizontal="center" vertical="center"/>
    </xf>
    <xf numFmtId="0" fontId="0" fillId="20" borderId="0" xfId="0" applyFill="1" applyBorder="1" applyAlignment="1" applyProtection="1">
      <alignment horizontal="center" vertical="center"/>
    </xf>
    <xf numFmtId="0" fontId="0" fillId="20" borderId="21" xfId="0" applyFill="1" applyBorder="1" applyAlignment="1" applyProtection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9" fontId="0" fillId="14" borderId="6" xfId="0" applyNumberFormat="1" applyFill="1" applyBorder="1" applyAlignment="1">
      <alignment horizontal="center"/>
    </xf>
    <xf numFmtId="9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5" fillId="0" borderId="0" xfId="0" applyFont="1" applyFill="1" applyAlignment="1">
      <alignment horizontal="right"/>
    </xf>
    <xf numFmtId="0" fontId="5" fillId="0" borderId="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5" fillId="0" borderId="0" xfId="0" applyFont="1" applyAlignment="1">
      <alignment horizontal="right"/>
    </xf>
  </cellXfs>
  <cellStyles count="4">
    <cellStyle name="Hyperlink" xfId="1" builtinId="8"/>
    <cellStyle name="Procent" xfId="2" builtinId="5"/>
    <cellStyle name="Standaard" xfId="0" builtinId="0"/>
    <cellStyle name="Standaard 2" xfId="3" xr:uid="{EAFA434E-3973-4039-8A9E-9108EC4ABAE8}"/>
  </cellStyles>
  <dxfs count="2176"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auto="1"/>
      </font>
      <fill>
        <patternFill>
          <bgColor indexed="52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ont>
        <condense val="0"/>
        <extend val="0"/>
        <color auto="1"/>
      </font>
      <fill>
        <patternFill>
          <bgColor indexed="5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6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4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2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7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indexed="45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ill>
        <patternFill>
          <bgColor theme="0"/>
        </patternFill>
      </fill>
    </dxf>
    <dxf>
      <fill>
        <patternFill>
          <bgColor rgb="FFCCCCFF"/>
        </patternFill>
      </fill>
    </dxf>
    <dxf>
      <fill>
        <patternFill>
          <bgColor rgb="FFCCCCFF"/>
        </patternFill>
      </fill>
    </dxf>
    <dxf>
      <font>
        <condense val="0"/>
        <extend val="0"/>
        <color indexed="9"/>
      </font>
      <fill>
        <patternFill>
          <bgColor indexed="48"/>
        </patternFill>
      </fill>
    </dxf>
    <dxf>
      <fill>
        <patternFill>
          <bgColor indexed="11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CCFF"/>
      <color rgb="FF00FFFF"/>
      <color rgb="FF6699FF"/>
      <color rgb="FF6600CC"/>
      <color rgb="FFCC99FF"/>
      <color rgb="FF99CCFF"/>
      <color rgb="FF66FFFF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trend!$T$7:$T$14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0.45</c:v>
                </c:pt>
                <c:pt idx="7">
                  <c:v>0.56190476190476191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39-49B6-8C16-5826A77986B9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trend!$U$7:$U$14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0.24166666666666664</c:v>
                </c:pt>
                <c:pt idx="7">
                  <c:v>0.12380952380952381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39-49B6-8C16-5826A77986B9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trend!$V$7:$V$14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0.2583333333333333</c:v>
                </c:pt>
                <c:pt idx="7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39-49B6-8C16-5826A77986B9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trend!$W$7:$W$14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2.5000000000000001E-2</c:v>
                </c:pt>
                <c:pt idx="7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39-49B6-8C16-5826A77986B9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trend!$X$7:$X$14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2.5000000000000001E-2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39-49B6-8C16-5826A7798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solidFill>
            <a:schemeClr val="bg1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B8B-46F1-B5D5-6C0474474C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B8B-46F1-B5D5-6C0474474C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8B-46F1-B5D5-6C0474474C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8B-46F1-B5D5-6C0474474C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B8B-46F1-B5D5-6C0474474C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B8B-46F1-B5D5-6C0474474CF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B8B-46F1-B5D5-6C0474474C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B8B-46F1-B5D5-6C0474474C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B8B-46F1-B5D5-6C0474474C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B8B-46F1-B5D5-6C0474474C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B8B-46F1-B5D5-6C0474474C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B8B-46F1-B5D5-6C0474474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9736"/>
        <c:axId val="4421401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B8B-46F1-B5D5-6C0474474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40520"/>
        <c:axId val="442136600"/>
      </c:barChart>
      <c:catAx>
        <c:axId val="442139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01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9736"/>
        <c:crosses val="autoZero"/>
        <c:crossBetween val="between"/>
        <c:majorUnit val="0.2"/>
      </c:valAx>
      <c:catAx>
        <c:axId val="442140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6600"/>
        <c:crosses val="autoZero"/>
        <c:auto val="0"/>
        <c:lblAlgn val="ctr"/>
        <c:lblOffset val="100"/>
        <c:noMultiLvlLbl val="0"/>
      </c:catAx>
      <c:valAx>
        <c:axId val="442136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40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EE-4B73-B3B3-84E49928B4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EE-4B73-B3B3-84E49928B4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EE-4B73-B3B3-84E49928B4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FEE-4B73-B3B3-84E49928B4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FEE-4B73-B3B3-84E49928B4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6'!$D$45:$H$45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EE-4B73-B3B3-84E49928B4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EE-4B73-B3B3-84E49928B4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EE-4B73-B3B3-84E49928B4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EE-4B73-B3B3-84E49928B4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FEE-4B73-B3B3-84E49928B4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FEE-4B73-B3B3-84E49928B4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6'!$D$46:$H$46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FEE-4B73-B3B3-84E49928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336"/>
        <c:axId val="54163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EE-4B73-B3B3-84E49928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9056"/>
        <c:axId val="541636704"/>
      </c:barChart>
      <c:catAx>
        <c:axId val="541625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336"/>
        <c:crosses val="autoZero"/>
        <c:crossBetween val="between"/>
        <c:majorUnit val="0.2"/>
      </c:valAx>
      <c:catAx>
        <c:axId val="54163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6704"/>
        <c:crosses val="autoZero"/>
        <c:auto val="0"/>
        <c:lblAlgn val="ctr"/>
        <c:lblOffset val="100"/>
        <c:noMultiLvlLbl val="0"/>
      </c:catAx>
      <c:valAx>
        <c:axId val="5416367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90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5B-4B47-AC9A-98A599273A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05B-4B47-AC9A-98A599273A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05B-4B47-AC9A-98A599273A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05B-4B47-AC9A-98A599273A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05B-4B47-AC9A-98A599273A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6'!$D$56:$H$56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5B-4B47-AC9A-98A599273AE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05B-4B47-AC9A-98A599273A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05B-4B47-AC9A-98A599273A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05B-4B47-AC9A-98A599273A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05B-4B47-AC9A-98A599273A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05B-4B47-AC9A-98A599273A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6'!$D$57:$H$57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05B-4B47-AC9A-98A599273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41800"/>
        <c:axId val="541637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05B-4B47-AC9A-98A599273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7096"/>
        <c:axId val="541638272"/>
      </c:barChart>
      <c:catAx>
        <c:axId val="54164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7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7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1800"/>
        <c:crosses val="autoZero"/>
        <c:crossBetween val="between"/>
        <c:majorUnit val="0.2"/>
      </c:valAx>
      <c:catAx>
        <c:axId val="541637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8272"/>
        <c:crosses val="autoZero"/>
        <c:auto val="0"/>
        <c:lblAlgn val="ctr"/>
        <c:lblOffset val="100"/>
        <c:noMultiLvlLbl val="0"/>
      </c:catAx>
      <c:valAx>
        <c:axId val="5416382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7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1A-4397-B36B-8782A55725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81A-4397-B36B-8782A55725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1A-4397-B36B-8782A55725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1A-4397-B36B-8782A55725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81A-4397-B36B-8782A55725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6'!$D$67:$H$67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1A-4397-B36B-8782A55725D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81A-4397-B36B-8782A55725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81A-4397-B36B-8782A55725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81A-4397-B36B-8782A55725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81A-4397-B36B-8782A55725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81A-4397-B36B-8782A55725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6'!$D$68:$H$68</c:f>
              <c:numCache>
                <c:formatCode>0%</c:formatCode>
                <c:ptCount val="5"/>
                <c:pt idx="0">
                  <c:v>0</c:v>
                </c:pt>
                <c:pt idx="1">
                  <c:v>0.66666666666666663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81A-4397-B36B-8782A5572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8664"/>
        <c:axId val="5416351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81A-4397-B36B-8782A5572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2192"/>
        <c:axId val="541635528"/>
      </c:barChart>
      <c:catAx>
        <c:axId val="541638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926077496891837"/>
              <c:y val="0.95036844374018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51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8664"/>
        <c:crosses val="autoZero"/>
        <c:crossBetween val="between"/>
        <c:majorUnit val="0.2"/>
      </c:valAx>
      <c:catAx>
        <c:axId val="54164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5528"/>
        <c:crosses val="autoZero"/>
        <c:auto val="0"/>
        <c:lblAlgn val="ctr"/>
        <c:lblOffset val="100"/>
        <c:noMultiLvlLbl val="0"/>
      </c:catAx>
      <c:valAx>
        <c:axId val="5416355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20-4730-BECE-085017590B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20-4730-BECE-085017590B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20-4730-BECE-085017590B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720-4730-BECE-085017590B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720-4730-BECE-085017590B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7(A)'!$D$8:$H$8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20-4730-BECE-085017590B0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720-4730-BECE-085017590B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720-4730-BECE-085017590B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720-4730-BECE-085017590B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720-4730-BECE-085017590B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720-4730-BECE-085017590B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7(A)'!$D$9:$H$9</c:f>
              <c:numCache>
                <c:formatCode>0%</c:formatCode>
                <c:ptCount val="5"/>
                <c:pt idx="0">
                  <c:v>0.5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720-4730-BECE-085017590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9448"/>
        <c:axId val="541640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20-4730-BECE-085017590B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0624"/>
        <c:axId val="541641016"/>
      </c:barChart>
      <c:catAx>
        <c:axId val="541639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0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40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9448"/>
        <c:crosses val="autoZero"/>
        <c:crossBetween val="between"/>
        <c:majorUnit val="0.2"/>
      </c:valAx>
      <c:catAx>
        <c:axId val="54164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41016"/>
        <c:crosses val="autoZero"/>
        <c:auto val="0"/>
        <c:lblAlgn val="ctr"/>
        <c:lblOffset val="100"/>
        <c:noMultiLvlLbl val="0"/>
      </c:catAx>
      <c:valAx>
        <c:axId val="541641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06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A0D-49B7-9B94-D99E10FD515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A0D-49B7-9B94-D99E10FD515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A0D-49B7-9B94-D99E10FD51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A0D-49B7-9B94-D99E10FD515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A0D-49B7-9B94-D99E10FD51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7(A)'!$D$16:$H$16</c:f>
              <c:numCache>
                <c:formatCode>0%</c:formatCode>
                <c:ptCount val="5"/>
                <c:pt idx="0">
                  <c:v>0.25</c:v>
                </c:pt>
                <c:pt idx="1">
                  <c:v>0</c:v>
                </c:pt>
                <c:pt idx="2">
                  <c:v>0.5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0D-49B7-9B94-D99E10FD515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A0D-49B7-9B94-D99E10FD515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A0D-49B7-9B94-D99E10FD515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A0D-49B7-9B94-D99E10FD51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A0D-49B7-9B94-D99E10FD515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A0D-49B7-9B94-D99E10FD51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7(A)'!$D$17:$H$17</c:f>
              <c:numCache>
                <c:formatCode>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A0D-49B7-9B94-D99E10FD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2200"/>
        <c:axId val="5416139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0D-49B7-9B94-D99E10FD5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048"/>
        <c:axId val="541621416"/>
      </c:barChart>
      <c:catAx>
        <c:axId val="541622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39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200"/>
        <c:crosses val="autoZero"/>
        <c:crossBetween val="between"/>
        <c:majorUnit val="0.2"/>
      </c:valAx>
      <c:catAx>
        <c:axId val="54161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416"/>
        <c:crosses val="autoZero"/>
        <c:auto val="0"/>
        <c:lblAlgn val="ctr"/>
        <c:lblOffset val="100"/>
        <c:noMultiLvlLbl val="0"/>
      </c:catAx>
      <c:valAx>
        <c:axId val="541621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95-400F-87A1-B9ABB210BA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95-400F-87A1-B9ABB210BA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95-400F-87A1-B9ABB210BA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395-400F-87A1-B9ABB210BA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395-400F-87A1-B9ABB210BA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7(A)'!$D$24:$H$24</c:f>
              <c:numCache>
                <c:formatCode>0%</c:formatCode>
                <c:ptCount val="5"/>
                <c:pt idx="0">
                  <c:v>0</c:v>
                </c:pt>
                <c:pt idx="1">
                  <c:v>0.75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95-400F-87A1-B9ABB210BA8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395-400F-87A1-B9ABB210BA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395-400F-87A1-B9ABB210BA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395-400F-87A1-B9ABB210BA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395-400F-87A1-B9ABB210BA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395-400F-87A1-B9ABB210BA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7(A)'!$D$25:$H$25</c:f>
              <c:numCache>
                <c:formatCode>0%</c:formatCode>
                <c:ptCount val="5"/>
                <c:pt idx="0">
                  <c:v>0.75</c:v>
                </c:pt>
                <c:pt idx="1">
                  <c:v>0.25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395-400F-87A1-B9ABB210B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7496"/>
        <c:axId val="541615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395-400F-87A1-B9ABB210B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3184"/>
        <c:axId val="541617888"/>
      </c:barChart>
      <c:catAx>
        <c:axId val="541617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991714016441221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5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7496"/>
        <c:crosses val="autoZero"/>
        <c:crossBetween val="between"/>
        <c:majorUnit val="0.2"/>
      </c:valAx>
      <c:catAx>
        <c:axId val="54161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888"/>
        <c:crosses val="autoZero"/>
        <c:auto val="0"/>
        <c:lblAlgn val="ctr"/>
        <c:lblOffset val="100"/>
        <c:noMultiLvlLbl val="0"/>
      </c:catAx>
      <c:valAx>
        <c:axId val="541617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3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0B-4CB8-8B16-5B611D4D44E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C0B-4CB8-8B16-5B611D4D44E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C0B-4CB8-8B16-5B611D4D44E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C0B-4CB8-8B16-5B611D4D44E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C0B-4CB8-8B16-5B611D4D44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7(A)'!$D$32:$H$32</c:f>
              <c:numCache>
                <c:formatCode>0%</c:formatCode>
                <c:ptCount val="5"/>
                <c:pt idx="0">
                  <c:v>0.25</c:v>
                </c:pt>
                <c:pt idx="1">
                  <c:v>0.75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0B-4CB8-8B16-5B611D4D44E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C0B-4CB8-8B16-5B611D4D44E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C0B-4CB8-8B16-5B611D4D44E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C0B-4CB8-8B16-5B611D4D44E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C0B-4CB8-8B16-5B611D4D44E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C0B-4CB8-8B16-5B611D4D44E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7(A)'!$D$33:$H$33</c:f>
              <c:numCache>
                <c:formatCode>0%</c:formatCode>
                <c:ptCount val="5"/>
                <c:pt idx="0">
                  <c:v>0.25</c:v>
                </c:pt>
                <c:pt idx="1">
                  <c:v>0.75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C0B-4CB8-8B16-5B611D4D4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5928"/>
        <c:axId val="541618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C0B-4CB8-8B16-5B611D4D4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440"/>
        <c:axId val="541617104"/>
      </c:barChart>
      <c:catAx>
        <c:axId val="541615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8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8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928"/>
        <c:crosses val="autoZero"/>
        <c:crossBetween val="between"/>
        <c:majorUnit val="0.2"/>
      </c:valAx>
      <c:catAx>
        <c:axId val="54161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104"/>
        <c:crosses val="autoZero"/>
        <c:auto val="0"/>
        <c:lblAlgn val="ctr"/>
        <c:lblOffset val="100"/>
        <c:noMultiLvlLbl val="0"/>
      </c:catAx>
      <c:valAx>
        <c:axId val="5416171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1D-4413-836C-8603D948B5C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1D-4413-836C-8603D948B5C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1D-4413-836C-8603D948B5C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1D-4413-836C-8603D948B5C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1D-4413-836C-8603D948B5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7(A)'!$D$40:$H$40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1D-4413-836C-8603D948B5C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1D-4413-836C-8603D948B5C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1D-4413-836C-8603D948B5C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1D-4413-836C-8603D948B5C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1D-4413-836C-8603D948B5C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1D-4413-836C-8603D948B5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7(A)'!$D$41:$H$41</c:f>
              <c:numCache>
                <c:formatCode>0%</c:formatCode>
                <c:ptCount val="5"/>
                <c:pt idx="0">
                  <c:v>0.66666666666666663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1D-4413-836C-8603D948B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3576"/>
        <c:axId val="54161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1D-4413-836C-8603D948B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1024"/>
        <c:axId val="541610832"/>
      </c:barChart>
      <c:catAx>
        <c:axId val="541613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576"/>
        <c:crosses val="autoZero"/>
        <c:crossBetween val="between"/>
        <c:majorUnit val="0.2"/>
      </c:valAx>
      <c:catAx>
        <c:axId val="54162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0832"/>
        <c:crosses val="autoZero"/>
        <c:auto val="0"/>
        <c:lblAlgn val="ctr"/>
        <c:lblOffset val="100"/>
        <c:noMultiLvlLbl val="0"/>
      </c:catAx>
      <c:valAx>
        <c:axId val="541610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10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08D-488B-AD7D-9FCFFF2EBC1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08D-488B-AD7D-9FCFFF2EBC1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08D-488B-AD7D-9FCFFF2EBC1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08D-488B-AD7D-9FCFFF2EBC1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08D-488B-AD7D-9FCFFF2EBC1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7(A)'!$D$48:$H$48</c:f>
              <c:numCache>
                <c:formatCode>0%</c:formatCode>
                <c:ptCount val="5"/>
                <c:pt idx="0">
                  <c:v>0.25</c:v>
                </c:pt>
                <c:pt idx="1">
                  <c:v>0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8D-488B-AD7D-9FCFFF2EBC1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08D-488B-AD7D-9FCFFF2EBC1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08D-488B-AD7D-9FCFFF2EBC1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08D-488B-AD7D-9FCFFF2EBC1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08D-488B-AD7D-9FCFFF2EBC1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08D-488B-AD7D-9FCFFF2EBC1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7(A)'!$D$49:$H$49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08D-488B-AD7D-9FCFFF2EB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1224"/>
        <c:axId val="5416206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08D-488B-AD7D-9FCFFF2EB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1616"/>
        <c:axId val="541619456"/>
      </c:barChart>
      <c:catAx>
        <c:axId val="541611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0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06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1224"/>
        <c:crosses val="autoZero"/>
        <c:crossBetween val="between"/>
        <c:majorUnit val="0.2"/>
      </c:valAx>
      <c:catAx>
        <c:axId val="54161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9456"/>
        <c:crosses val="autoZero"/>
        <c:auto val="0"/>
        <c:lblAlgn val="ctr"/>
        <c:lblOffset val="100"/>
        <c:noMultiLvlLbl val="0"/>
      </c:catAx>
      <c:valAx>
        <c:axId val="541619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16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4B3-44A3-893B-25CC46D5C4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4B3-44A3-893B-25CC46D5C4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4B3-44A3-893B-25CC46D5C4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4B3-44A3-893B-25CC46D5C4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4B3-44A3-893B-25CC46D5C4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B3-44A3-893B-25CC46D5C4C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4B3-44A3-893B-25CC46D5C4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4B3-44A3-893B-25CC46D5C4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4B3-44A3-893B-25CC46D5C4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4B3-44A3-893B-25CC46D5C4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4B3-44A3-893B-25CC46D5C4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4B3-44A3-893B-25CC46D5C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4360"/>
        <c:axId val="541619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B3-44A3-893B-25CC46D5C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0240"/>
        <c:axId val="541621808"/>
      </c:barChart>
      <c:catAx>
        <c:axId val="541614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4360"/>
        <c:crosses val="autoZero"/>
        <c:crossBetween val="between"/>
        <c:majorUnit val="0.2"/>
      </c:valAx>
      <c:catAx>
        <c:axId val="5416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808"/>
        <c:crosses val="autoZero"/>
        <c:auto val="0"/>
        <c:lblAlgn val="ctr"/>
        <c:lblOffset val="100"/>
        <c:noMultiLvlLbl val="0"/>
      </c:catAx>
      <c:valAx>
        <c:axId val="541621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0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B5-42D9-B976-16E562F98A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B5-42D9-B976-16E562F98A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B5-42D9-B976-16E562F98A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0B5-42D9-B976-16E562F98A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0B5-42D9-B976-16E562F98A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B5-42D9-B976-16E562F98AE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5-42D9-B976-16E562F98A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5-42D9-B976-16E562F98A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5-42D9-B976-16E562F98A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5-42D9-B976-16E562F98A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5-42D9-B976-16E562F98A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3(A)'!$D$41:$H$41</c:f>
              <c:numCache>
                <c:formatCode>0%</c:formatCode>
                <c:ptCount val="5"/>
                <c:pt idx="0">
                  <c:v>0.25</c:v>
                </c:pt>
                <c:pt idx="1">
                  <c:v>0.625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5-42D9-B976-16E562F98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5032"/>
        <c:axId val="442135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B5-42D9-B976-16E562F98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872"/>
        <c:axId val="442320576"/>
      </c:barChart>
      <c:catAx>
        <c:axId val="442135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5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032"/>
        <c:crosses val="autoZero"/>
        <c:crossBetween val="between"/>
        <c:majorUnit val="0.2"/>
      </c:valAx>
      <c:catAx>
        <c:axId val="44231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576"/>
        <c:crosses val="autoZero"/>
        <c:auto val="0"/>
        <c:lblAlgn val="ctr"/>
        <c:lblOffset val="100"/>
        <c:noMultiLvlLbl val="0"/>
      </c:catAx>
      <c:valAx>
        <c:axId val="44232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8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E13-4955-8BA4-DC83EDF13E9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E13-4955-8BA4-DC83EDF13E9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E13-4955-8BA4-DC83EDF13E9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E13-4955-8BA4-DC83EDF13E9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E13-4955-8BA4-DC83EDF13E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13-4955-8BA4-DC83EDF13E9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E13-4955-8BA4-DC83EDF13E9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E13-4955-8BA4-DC83EDF13E9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E13-4955-8BA4-DC83EDF13E9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E13-4955-8BA4-DC83EDF13E9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E13-4955-8BA4-DC83EDF13E9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E13-4955-8BA4-DC83EDF1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2400"/>
        <c:axId val="541612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13-4955-8BA4-DC83EDF13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936"/>
        <c:axId val="544447296"/>
      </c:barChart>
      <c:catAx>
        <c:axId val="541612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2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400"/>
        <c:crosses val="autoZero"/>
        <c:crossBetween val="between"/>
        <c:majorUnit val="0.2"/>
      </c:valAx>
      <c:catAx>
        <c:axId val="539147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7296"/>
        <c:crosses val="autoZero"/>
        <c:auto val="0"/>
        <c:lblAlgn val="ctr"/>
        <c:lblOffset val="100"/>
        <c:noMultiLvlLbl val="0"/>
      </c:catAx>
      <c:valAx>
        <c:axId val="5444472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8A-4533-92AD-B786829CCA8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F8A-4533-92AD-B786829CCA8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F8A-4533-92AD-B786829CCA8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F8A-4533-92AD-B786829CCA8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F8A-4533-92AD-B786829CCA8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8A-4533-92AD-B786829CCA8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F8A-4533-92AD-B786829CCA8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F8A-4533-92AD-B786829CCA8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F8A-4533-92AD-B786829CCA8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F8A-4533-92AD-B786829CCA8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F8A-4533-92AD-B786829CCA8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F8A-4533-92AD-B786829CC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472"/>
        <c:axId val="544443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8A-4533-92AD-B786829CC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2984"/>
        <c:axId val="544442592"/>
      </c:barChart>
      <c:catAx>
        <c:axId val="544448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4361067350329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3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3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472"/>
        <c:crosses val="autoZero"/>
        <c:crossBetween val="between"/>
        <c:majorUnit val="0.2"/>
      </c:valAx>
      <c:catAx>
        <c:axId val="544442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592"/>
        <c:crosses val="autoZero"/>
        <c:auto val="0"/>
        <c:lblAlgn val="ctr"/>
        <c:lblOffset val="100"/>
        <c:noMultiLvlLbl val="0"/>
      </c:catAx>
      <c:valAx>
        <c:axId val="5444425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2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28-4036-9E61-7FEC123436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C28-4036-9E61-7FEC123436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C28-4036-9E61-7FEC123436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C28-4036-9E61-7FEC123436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C28-4036-9E61-7FEC123436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28-4036-9E61-7FEC1234361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C28-4036-9E61-7FEC123436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C28-4036-9E61-7FEC123436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C28-4036-9E61-7FEC123436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C28-4036-9E61-7FEC123436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C28-4036-9E61-7FEC123436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C28-4036-9E61-7FEC12343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6120"/>
        <c:axId val="544448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28-4036-9E61-7FEC123436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848"/>
        <c:axId val="544436320"/>
      </c:barChart>
      <c:catAx>
        <c:axId val="544446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8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6120"/>
        <c:crosses val="autoZero"/>
        <c:crossBetween val="between"/>
        <c:majorUnit val="0.2"/>
      </c:valAx>
      <c:catAx>
        <c:axId val="544439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320"/>
        <c:crosses val="autoZero"/>
        <c:auto val="0"/>
        <c:lblAlgn val="ctr"/>
        <c:lblOffset val="100"/>
        <c:noMultiLvlLbl val="0"/>
      </c:catAx>
      <c:valAx>
        <c:axId val="5444363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6B8-4CC0-96F7-DAE082591ED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6B8-4CC0-96F7-DAE082591ED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6B8-4CC0-96F7-DAE082591ED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6B8-4CC0-96F7-DAE082591ED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6B8-4CC0-96F7-DAE082591E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B8-4CC0-96F7-DAE082591ED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6B8-4CC0-96F7-DAE082591ED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6B8-4CC0-96F7-DAE082591ED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6B8-4CC0-96F7-DAE082591ED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6B8-4CC0-96F7-DAE082591ED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6B8-4CC0-96F7-DAE082591E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6B8-4CC0-96F7-DAE082591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37888"/>
        <c:axId val="544445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B8-4CC0-96F7-DAE082591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5728"/>
        <c:axId val="544440240"/>
      </c:barChart>
      <c:catAx>
        <c:axId val="54443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5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5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7888"/>
        <c:crosses val="autoZero"/>
        <c:crossBetween val="between"/>
        <c:majorUnit val="0.2"/>
      </c:valAx>
      <c:catAx>
        <c:axId val="54444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0240"/>
        <c:crosses val="autoZero"/>
        <c:auto val="0"/>
        <c:lblAlgn val="ctr"/>
        <c:lblOffset val="100"/>
        <c:noMultiLvlLbl val="0"/>
      </c:catAx>
      <c:valAx>
        <c:axId val="5444402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5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B9-411C-B92B-4AC31053C3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B9-411C-B92B-4AC31053C3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B9-411C-B92B-4AC31053C3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B9-411C-B92B-4AC31053C3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B9-411C-B92B-4AC31053C3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B9-411C-B92B-4AC31053C32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9B9-411C-B92B-4AC31053C3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9B9-411C-B92B-4AC31053C3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9B9-411C-B92B-4AC31053C3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9B9-411C-B92B-4AC31053C3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9B9-411C-B92B-4AC31053C3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9B9-411C-B92B-4AC31053C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0632"/>
        <c:axId val="544447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B9-411C-B92B-4AC31053C3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3376"/>
        <c:axId val="544436712"/>
      </c:barChart>
      <c:catAx>
        <c:axId val="544440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7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7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0632"/>
        <c:crosses val="autoZero"/>
        <c:crossBetween val="between"/>
        <c:majorUnit val="0.2"/>
      </c:valAx>
      <c:catAx>
        <c:axId val="54444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712"/>
        <c:crosses val="autoZero"/>
        <c:auto val="0"/>
        <c:lblAlgn val="ctr"/>
        <c:lblOffset val="100"/>
        <c:noMultiLvlLbl val="0"/>
      </c:catAx>
      <c:valAx>
        <c:axId val="5444367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3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C65-4319-99C4-B6D0A7F04B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C65-4319-99C4-B6D0A7F04B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C65-4319-99C4-B6D0A7F04B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C65-4319-99C4-B6D0A7F04B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C65-4319-99C4-B6D0A7F04B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65-4319-99C4-B6D0A7F04B5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C65-4319-99C4-B6D0A7F04B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C65-4319-99C4-B6D0A7F04B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C65-4319-99C4-B6D0A7F04B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C65-4319-99C4-B6D0A7F04B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C65-4319-99C4-B6D0A7F04B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C65-4319-99C4-B6D0A7F0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160"/>
        <c:axId val="54443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65-4319-99C4-B6D0A7F04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456"/>
        <c:axId val="544446512"/>
      </c:barChart>
      <c:catAx>
        <c:axId val="54444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3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160"/>
        <c:crosses val="autoZero"/>
        <c:crossBetween val="between"/>
        <c:majorUnit val="0.2"/>
      </c:valAx>
      <c:catAx>
        <c:axId val="5444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6512"/>
        <c:crosses val="autoZero"/>
        <c:auto val="0"/>
        <c:lblAlgn val="ctr"/>
        <c:lblOffset val="100"/>
        <c:noMultiLvlLbl val="0"/>
      </c:catAx>
      <c:valAx>
        <c:axId val="544446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4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14-42C8-8A6A-28E056614F5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614-42C8-8A6A-28E056614F5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614-42C8-8A6A-28E056614F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614-42C8-8A6A-28E056614F5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614-42C8-8A6A-28E056614F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14-42C8-8A6A-28E056614F5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614-42C8-8A6A-28E056614F5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614-42C8-8A6A-28E056614F5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614-42C8-8A6A-28E056614F5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614-42C8-8A6A-28E056614F5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614-42C8-8A6A-28E056614F5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614-42C8-8A6A-28E056614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552"/>
        <c:axId val="5444414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14-42C8-8A6A-28E056614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6904"/>
        <c:axId val="544442200"/>
      </c:barChart>
      <c:catAx>
        <c:axId val="544444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1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14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552"/>
        <c:crosses val="autoZero"/>
        <c:crossBetween val="between"/>
        <c:majorUnit val="0.2"/>
      </c:valAx>
      <c:catAx>
        <c:axId val="54444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200"/>
        <c:crosses val="autoZero"/>
        <c:auto val="0"/>
        <c:lblAlgn val="ctr"/>
        <c:lblOffset val="100"/>
        <c:noMultiLvlLbl val="0"/>
      </c:catAx>
      <c:valAx>
        <c:axId val="544442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930-4A61-B8EF-01B94B1F879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930-4A61-B8EF-01B94B1F879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930-4A61-B8EF-01B94B1F879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930-4A61-B8EF-01B94B1F879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930-4A61-B8EF-01B94B1F87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30-4A61-B8EF-01B94B1F879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930-4A61-B8EF-01B94B1F879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930-4A61-B8EF-01B94B1F879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930-4A61-B8EF-01B94B1F879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930-4A61-B8EF-01B94B1F879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930-4A61-B8EF-01B94B1F87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930-4A61-B8EF-01B94B1F8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7096"/>
        <c:axId val="544460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930-4A61-B8EF-01B94B1F87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272"/>
        <c:axId val="544460232"/>
      </c:barChart>
      <c:catAx>
        <c:axId val="54445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0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7096"/>
        <c:crosses val="autoZero"/>
        <c:crossBetween val="between"/>
        <c:majorUnit val="0.2"/>
      </c:valAx>
      <c:catAx>
        <c:axId val="54445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0232"/>
        <c:crosses val="autoZero"/>
        <c:auto val="0"/>
        <c:lblAlgn val="ctr"/>
        <c:lblOffset val="100"/>
        <c:noMultiLvlLbl val="0"/>
      </c:catAx>
      <c:valAx>
        <c:axId val="5444602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C3-47B7-8672-CFCB99ED450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C3-47B7-8672-CFCB99ED450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C3-47B7-8672-CFCB99ED450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C3-47B7-8672-CFCB99ED450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C3-47B7-8672-CFCB99ED45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C3-47B7-8672-CFCB99ED450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C3-47B7-8672-CFCB99ED450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C3-47B7-8672-CFCB99ED450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8C3-47B7-8672-CFCB99ED450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8C3-47B7-8672-CFCB99ED450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8C3-47B7-8672-CFCB99ED45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8C3-47B7-8672-CFCB99ED4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176"/>
        <c:axId val="54445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C3-47B7-8672-CFCB99ED4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664"/>
        <c:axId val="544453568"/>
      </c:barChart>
      <c:catAx>
        <c:axId val="54445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176"/>
        <c:crosses val="autoZero"/>
        <c:crossBetween val="between"/>
        <c:majorUnit val="0.2"/>
      </c:valAx>
      <c:catAx>
        <c:axId val="54445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3568"/>
        <c:crosses val="autoZero"/>
        <c:auto val="0"/>
        <c:lblAlgn val="ctr"/>
        <c:lblOffset val="100"/>
        <c:noMultiLvlLbl val="0"/>
      </c:catAx>
      <c:valAx>
        <c:axId val="5444535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6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E0-4822-B396-D1C5CCB82E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E0-4822-B396-D1C5CCB82E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E0-4822-B396-D1C5CCB82E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EE0-4822-B396-D1C5CCB82E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EE0-4822-B396-D1C5CCB82E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E0-4822-B396-D1C5CCB82ED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EE0-4822-B396-D1C5CCB82E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EE0-4822-B396-D1C5CCB82E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EE0-4822-B396-D1C5CCB82E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EE0-4822-B396-D1C5CCB82E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EE0-4822-B396-D1C5CCB82E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EE0-4822-B396-D1C5CCB82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960"/>
        <c:axId val="54445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E0-4822-B396-D1C5CCB82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1608"/>
        <c:axId val="544455920"/>
      </c:barChart>
      <c:catAx>
        <c:axId val="54445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960"/>
        <c:crosses val="autoZero"/>
        <c:crossBetween val="between"/>
        <c:majorUnit val="0.2"/>
      </c:valAx>
      <c:catAx>
        <c:axId val="544451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920"/>
        <c:crosses val="autoZero"/>
        <c:auto val="0"/>
        <c:lblAlgn val="ctr"/>
        <c:lblOffset val="100"/>
        <c:noMultiLvlLbl val="0"/>
      </c:catAx>
      <c:valAx>
        <c:axId val="544455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1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EE-4E20-9FDF-2C3F221EF8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EE-4E20-9FDF-2C3F221EF8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EE-4E20-9FDF-2C3F221EF8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EEE-4E20-9FDF-2C3F221EF8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EEE-4E20-9FDF-2C3F221EF8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EE-4E20-9FDF-2C3F221EF8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EEE-4E20-9FDF-2C3F221EF8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EEE-4E20-9FDF-2C3F221EF8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EEE-4E20-9FDF-2C3F221EF8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EEE-4E20-9FDF-2C3F221EF8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EEE-4E20-9FDF-2C3F221EF8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EEE-4E20-9FDF-2C3F221EF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4304"/>
        <c:axId val="4423174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EE-4E20-9FDF-2C3F221EF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4696"/>
        <c:axId val="442315088"/>
      </c:barChart>
      <c:catAx>
        <c:axId val="44231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74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4304"/>
        <c:crosses val="autoZero"/>
        <c:crossBetween val="between"/>
        <c:majorUnit val="0.2"/>
      </c:valAx>
      <c:catAx>
        <c:axId val="442314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5088"/>
        <c:crosses val="autoZero"/>
        <c:auto val="0"/>
        <c:lblAlgn val="ctr"/>
        <c:lblOffset val="100"/>
        <c:noMultiLvlLbl val="0"/>
      </c:catAx>
      <c:valAx>
        <c:axId val="442315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4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E8F-4BA8-87A4-120C073A4C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E8F-4BA8-87A4-120C073A4C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E8F-4BA8-87A4-120C073A4C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E8F-4BA8-87A4-120C073A4C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E8F-4BA8-87A4-120C073A4C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8F-4BA8-87A4-120C073A4C8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E8F-4BA8-87A4-120C073A4C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E8F-4BA8-87A4-120C073A4C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E8F-4BA8-87A4-120C073A4C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E8F-4BA8-87A4-120C073A4C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E8F-4BA8-87A4-120C073A4C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E8F-4BA8-87A4-120C073A4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864"/>
        <c:axId val="5444520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E8F-4BA8-87A4-120C073A4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9448"/>
        <c:axId val="544455136"/>
      </c:barChart>
      <c:catAx>
        <c:axId val="54444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0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864"/>
        <c:crosses val="autoZero"/>
        <c:crossBetween val="between"/>
        <c:majorUnit val="0.2"/>
      </c:valAx>
      <c:catAx>
        <c:axId val="544459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136"/>
        <c:crosses val="autoZero"/>
        <c:auto val="0"/>
        <c:lblAlgn val="ctr"/>
        <c:lblOffset val="100"/>
        <c:noMultiLvlLbl val="0"/>
      </c:catAx>
      <c:valAx>
        <c:axId val="5444551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94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DD-4A13-ACBC-790F3D6A1E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EDD-4A13-ACBC-790F3D6A1E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EDD-4A13-ACBC-790F3D6A1E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EDD-4A13-ACBC-790F3D6A1E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EDD-4A13-ACBC-790F3D6A1E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7'!$D$12:$H$12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DD-4A13-ACBC-790F3D6A1E1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EDD-4A13-ACBC-790F3D6A1E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EDD-4A13-ACBC-790F3D6A1E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EDD-4A13-ACBC-790F3D6A1E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EDD-4A13-ACBC-790F3D6A1E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EDD-4A13-ACBC-790F3D6A1E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7'!$D$13:$H$13</c:f>
              <c:numCache>
                <c:formatCode>0%</c:formatCode>
                <c:ptCount val="5"/>
                <c:pt idx="0">
                  <c:v>0.5</c:v>
                </c:pt>
                <c:pt idx="1">
                  <c:v>0.25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EDD-4A13-ACBC-790F3D6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9256"/>
        <c:axId val="544459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DD-4A13-ACBC-790F3D6A1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9648"/>
        <c:axId val="544457880"/>
      </c:barChart>
      <c:catAx>
        <c:axId val="54444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9256"/>
        <c:crosses val="autoZero"/>
        <c:crossBetween val="between"/>
        <c:majorUnit val="0.2"/>
      </c:valAx>
      <c:catAx>
        <c:axId val="54444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7880"/>
        <c:crosses val="autoZero"/>
        <c:auto val="0"/>
        <c:lblAlgn val="ctr"/>
        <c:lblOffset val="100"/>
        <c:noMultiLvlLbl val="0"/>
      </c:catAx>
      <c:valAx>
        <c:axId val="544457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9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4F-4A7B-8C8C-B43D2F88266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4F-4A7B-8C8C-B43D2F88266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24F-4A7B-8C8C-B43D2F88266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24F-4A7B-8C8C-B43D2F88266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24F-4A7B-8C8C-B43D2F8826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7'!$D$23:$H$23</c:f>
              <c:numCache>
                <c:formatCode>0%</c:formatCode>
                <c:ptCount val="5"/>
                <c:pt idx="0">
                  <c:v>0.25</c:v>
                </c:pt>
                <c:pt idx="1">
                  <c:v>0</c:v>
                </c:pt>
                <c:pt idx="2">
                  <c:v>0.5</c:v>
                </c:pt>
                <c:pt idx="3">
                  <c:v>0.25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4F-4A7B-8C8C-B43D2F88266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24F-4A7B-8C8C-B43D2F88266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24F-4A7B-8C8C-B43D2F88266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24F-4A7B-8C8C-B43D2F88266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24F-4A7B-8C8C-B43D2F88266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24F-4A7B-8C8C-B43D2F8826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7'!$D$24:$H$24</c:f>
              <c:numCache>
                <c:formatCode>0%</c:formatCode>
                <c:ptCount val="5"/>
                <c:pt idx="0">
                  <c:v>0</c:v>
                </c:pt>
                <c:pt idx="1">
                  <c:v>0.25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24F-4A7B-8C8C-B43D2F882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0040"/>
        <c:axId val="544459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24F-4A7B-8C8C-B43D2F882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0432"/>
        <c:axId val="544452784"/>
      </c:barChart>
      <c:catAx>
        <c:axId val="544450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0040"/>
        <c:crosses val="autoZero"/>
        <c:crossBetween val="between"/>
        <c:majorUnit val="0.2"/>
      </c:valAx>
      <c:catAx>
        <c:axId val="54445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2784"/>
        <c:crosses val="autoZero"/>
        <c:auto val="0"/>
        <c:lblAlgn val="ctr"/>
        <c:lblOffset val="100"/>
        <c:noMultiLvlLbl val="0"/>
      </c:catAx>
      <c:valAx>
        <c:axId val="544452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7D-47B4-9DE9-DEC240419B2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7D-47B4-9DE9-DEC240419B2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7D-47B4-9DE9-DEC240419B2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7D-47B4-9DE9-DEC240419B2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7D-47B4-9DE9-DEC240419B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7'!$D$34:$H$34</c:f>
              <c:numCache>
                <c:formatCode>0%</c:formatCode>
                <c:ptCount val="5"/>
                <c:pt idx="0">
                  <c:v>0</c:v>
                </c:pt>
                <c:pt idx="1">
                  <c:v>0.75</c:v>
                </c:pt>
                <c:pt idx="2">
                  <c:v>0.25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7D-47B4-9DE9-DEC240419B2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7D-47B4-9DE9-DEC240419B2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7D-47B4-9DE9-DEC240419B2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7D-47B4-9DE9-DEC240419B2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7D-47B4-9DE9-DEC240419B2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7D-47B4-9DE9-DEC240419B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7'!$D$35:$H$35</c:f>
              <c:numCache>
                <c:formatCode>0%</c:formatCode>
                <c:ptCount val="5"/>
                <c:pt idx="0">
                  <c:v>0.75</c:v>
                </c:pt>
                <c:pt idx="1">
                  <c:v>0.25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7D-47B4-9DE9-DEC240419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5528"/>
        <c:axId val="544456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7D-47B4-9DE9-DEC240419B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1408"/>
        <c:axId val="544464152"/>
      </c:barChart>
      <c:catAx>
        <c:axId val="54445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897890020400412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5528"/>
        <c:crosses val="autoZero"/>
        <c:crossBetween val="between"/>
        <c:majorUnit val="0.2"/>
      </c:valAx>
      <c:catAx>
        <c:axId val="54446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4152"/>
        <c:crosses val="autoZero"/>
        <c:auto val="0"/>
        <c:lblAlgn val="ctr"/>
        <c:lblOffset val="100"/>
        <c:noMultiLvlLbl val="0"/>
      </c:catAx>
      <c:valAx>
        <c:axId val="544464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1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787-4416-AA1A-8EA31DE81E7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787-4416-AA1A-8EA31DE81E7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787-4416-AA1A-8EA31DE81E7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787-4416-AA1A-8EA31DE81E7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787-4416-AA1A-8EA31DE81E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7'!$D$45:$H$45</c:f>
              <c:numCache>
                <c:formatCode>0%</c:formatCode>
                <c:ptCount val="5"/>
                <c:pt idx="0">
                  <c:v>0.25</c:v>
                </c:pt>
                <c:pt idx="1">
                  <c:v>0.75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87-4416-AA1A-8EA31DE81E7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87-4416-AA1A-8EA31DE81E7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87-4416-AA1A-8EA31DE81E7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87-4416-AA1A-8EA31DE81E7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787-4416-AA1A-8EA31DE81E7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787-4416-AA1A-8EA31DE81E7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7'!$D$46:$H$46</c:f>
              <c:numCache>
                <c:formatCode>0%</c:formatCode>
                <c:ptCount val="5"/>
                <c:pt idx="0">
                  <c:v>0.25</c:v>
                </c:pt>
                <c:pt idx="1">
                  <c:v>0.75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787-4416-AA1A-8EA31DE81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896"/>
        <c:axId val="544467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87-4416-AA1A-8EA31DE81E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3760"/>
        <c:axId val="544467288"/>
      </c:barChart>
      <c:catAx>
        <c:axId val="54446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7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7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896"/>
        <c:crosses val="autoZero"/>
        <c:crossBetween val="between"/>
        <c:majorUnit val="0.2"/>
      </c:valAx>
      <c:catAx>
        <c:axId val="54446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7288"/>
        <c:crosses val="autoZero"/>
        <c:auto val="0"/>
        <c:lblAlgn val="ctr"/>
        <c:lblOffset val="100"/>
        <c:noMultiLvlLbl val="0"/>
      </c:catAx>
      <c:valAx>
        <c:axId val="544467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3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19A-4C89-AB06-A2CD35B4142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19A-4C89-AB06-A2CD35B4142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19A-4C89-AB06-A2CD35B4142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19A-4C89-AB06-A2CD35B4142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19A-4C89-AB06-A2CD35B414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7'!$D$56:$H$56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9A-4C89-AB06-A2CD35B414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19A-4C89-AB06-A2CD35B4142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19A-4C89-AB06-A2CD35B4142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19A-4C89-AB06-A2CD35B4142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19A-4C89-AB06-A2CD35B4142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19A-4C89-AB06-A2CD35B414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7'!$D$57:$H$57</c:f>
              <c:numCache>
                <c:formatCode>0%</c:formatCode>
                <c:ptCount val="5"/>
                <c:pt idx="0">
                  <c:v>0.66666666666666663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19A-4C89-AB06-A2CD35B4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1800"/>
        <c:axId val="5444684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19A-4C89-AB06-A2CD35B41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2192"/>
        <c:axId val="544468072"/>
      </c:barChart>
      <c:catAx>
        <c:axId val="54446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8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1800"/>
        <c:crosses val="autoZero"/>
        <c:crossBetween val="between"/>
        <c:majorUnit val="0.2"/>
      </c:valAx>
      <c:catAx>
        <c:axId val="54446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8072"/>
        <c:crosses val="autoZero"/>
        <c:auto val="0"/>
        <c:lblAlgn val="ctr"/>
        <c:lblOffset val="100"/>
        <c:noMultiLvlLbl val="0"/>
      </c:catAx>
      <c:valAx>
        <c:axId val="544468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93-4507-B980-5C270A61975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93-4507-B980-5C270A61975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93-4507-B980-5C270A61975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93-4507-B980-5C270A61975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93-4507-B980-5C270A6197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7'!$D$67:$H$67</c:f>
              <c:numCache>
                <c:formatCode>0%</c:formatCode>
                <c:ptCount val="5"/>
                <c:pt idx="0">
                  <c:v>0.25</c:v>
                </c:pt>
                <c:pt idx="1">
                  <c:v>0</c:v>
                </c:pt>
                <c:pt idx="2">
                  <c:v>0.75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193-4507-B980-5C270A61975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193-4507-B980-5C270A61975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193-4507-B980-5C270A61975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193-4507-B980-5C270A61975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193-4507-B980-5C270A61975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193-4507-B980-5C270A61975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7'!$D$68:$H$68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193-4507-B980-5C270A619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4544"/>
        <c:axId val="544463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193-4507-B980-5C270A619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4936"/>
        <c:axId val="544465328"/>
      </c:barChart>
      <c:catAx>
        <c:axId val="54446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926077496891837"/>
              <c:y val="0.95036844374018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3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3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4544"/>
        <c:crosses val="autoZero"/>
        <c:crossBetween val="between"/>
        <c:majorUnit val="0.2"/>
      </c:valAx>
      <c:catAx>
        <c:axId val="544464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5328"/>
        <c:crosses val="autoZero"/>
        <c:auto val="0"/>
        <c:lblAlgn val="ctr"/>
        <c:lblOffset val="100"/>
        <c:noMultiLvlLbl val="0"/>
      </c:catAx>
      <c:valAx>
        <c:axId val="544465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4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29-4035-BE44-63C85B7FCAC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29-4035-BE44-63C85B7FCAC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29-4035-BE44-63C85B7FCAC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29-4035-BE44-63C85B7FCAC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29-4035-BE44-63C85B7FCA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8(A)'!$D$8:$H$8</c:f>
              <c:numCache>
                <c:formatCode>0%</c:formatCode>
                <c:ptCount val="5"/>
                <c:pt idx="0">
                  <c:v>0.14285714285714285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29-4035-BE44-63C85B7FCAC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29-4035-BE44-63C85B7FCAC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29-4035-BE44-63C85B7FCAC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829-4035-BE44-63C85B7FCAC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829-4035-BE44-63C85B7FCAC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829-4035-BE44-63C85B7FCA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829-4035-BE44-63C85B7FC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112"/>
        <c:axId val="543288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29-4035-BE44-63C85B7FC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464"/>
        <c:axId val="543285664"/>
      </c:barChart>
      <c:catAx>
        <c:axId val="54446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112"/>
        <c:crosses val="autoZero"/>
        <c:crossBetween val="between"/>
        <c:majorUnit val="0.2"/>
      </c:valAx>
      <c:catAx>
        <c:axId val="543295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5664"/>
        <c:crosses val="autoZero"/>
        <c:auto val="0"/>
        <c:lblAlgn val="ctr"/>
        <c:lblOffset val="100"/>
        <c:noMultiLvlLbl val="0"/>
      </c:catAx>
      <c:valAx>
        <c:axId val="5432856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4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A0-4194-BDC5-D996854209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5A0-4194-BDC5-D996854209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5A0-4194-BDC5-D996854209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5A0-4194-BDC5-D996854209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5A0-4194-BDC5-D996854209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8(A)'!$D$16:$H$16</c:f>
              <c:numCache>
                <c:formatCode>0%</c:formatCode>
                <c:ptCount val="5"/>
                <c:pt idx="0">
                  <c:v>0.42857142857142855</c:v>
                </c:pt>
                <c:pt idx="1">
                  <c:v>0.2857142857142857</c:v>
                </c:pt>
                <c:pt idx="2">
                  <c:v>0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5A0-4194-BDC5-D996854209E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5A0-4194-BDC5-D996854209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5A0-4194-BDC5-D996854209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5A0-4194-BDC5-D996854209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5A0-4194-BDC5-D996854209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5A0-4194-BDC5-D996854209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8(A)'!$D$17:$H$17</c:f>
              <c:numCache>
                <c:formatCode>0%</c:formatCode>
                <c:ptCount val="5"/>
                <c:pt idx="0">
                  <c:v>0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0.5714285714285714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5A0-4194-BDC5-D9968542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3112"/>
        <c:axId val="543284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5A0-4194-BDC5-D996854209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1936"/>
        <c:axId val="543292328"/>
      </c:barChart>
      <c:catAx>
        <c:axId val="543293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112"/>
        <c:crosses val="autoZero"/>
        <c:crossBetween val="between"/>
        <c:majorUnit val="0.2"/>
      </c:valAx>
      <c:catAx>
        <c:axId val="54329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2328"/>
        <c:crosses val="autoZero"/>
        <c:auto val="0"/>
        <c:lblAlgn val="ctr"/>
        <c:lblOffset val="100"/>
        <c:noMultiLvlLbl val="0"/>
      </c:catAx>
      <c:valAx>
        <c:axId val="543292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1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24-4BB4-90EC-D77F7A3FC8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024-4BB4-90EC-D77F7A3FC8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024-4BB4-90EC-D77F7A3FC8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024-4BB4-90EC-D77F7A3FC8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024-4BB4-90EC-D77F7A3FC8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8(A)'!$D$24:$H$24</c:f>
              <c:numCache>
                <c:formatCode>0%</c:formatCode>
                <c:ptCount val="5"/>
                <c:pt idx="0">
                  <c:v>0.2857142857142857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24-4BB4-90EC-D77F7A3FC89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024-4BB4-90EC-D77F7A3FC8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024-4BB4-90EC-D77F7A3FC8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024-4BB4-90EC-D77F7A3FC8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024-4BB4-90EC-D77F7A3FC8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024-4BB4-90EC-D77F7A3FC8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8(A)'!$D$25:$H$25</c:f>
              <c:numCache>
                <c:formatCode>0%</c:formatCode>
                <c:ptCount val="5"/>
                <c:pt idx="0">
                  <c:v>0.14285714285714285</c:v>
                </c:pt>
                <c:pt idx="1">
                  <c:v>0</c:v>
                </c:pt>
                <c:pt idx="2">
                  <c:v>0.7142857142857143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024-4BB4-90EC-D77F7A3FC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9976"/>
        <c:axId val="543296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024-4BB4-90EC-D77F7A3FC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072"/>
        <c:axId val="543286840"/>
      </c:barChart>
      <c:catAx>
        <c:axId val="543289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6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9976"/>
        <c:crosses val="autoZero"/>
        <c:crossBetween val="between"/>
        <c:majorUnit val="0.2"/>
      </c:valAx>
      <c:catAx>
        <c:axId val="54329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6840"/>
        <c:crosses val="autoZero"/>
        <c:auto val="0"/>
        <c:lblAlgn val="ctr"/>
        <c:lblOffset val="100"/>
        <c:noMultiLvlLbl val="0"/>
      </c:catAx>
      <c:valAx>
        <c:axId val="5432868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05-44AD-8E23-15CFC1D1553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D05-44AD-8E23-15CFC1D1553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05-44AD-8E23-15CFC1D1553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05-44AD-8E23-15CFC1D1553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D05-44AD-8E23-15CFC1D155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05-44AD-8E23-15CFC1D1553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D05-44AD-8E23-15CFC1D1553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D05-44AD-8E23-15CFC1D1553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D05-44AD-8E23-15CFC1D1553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D05-44AD-8E23-15CFC1D1553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D05-44AD-8E23-15CFC1D155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D05-44AD-8E23-15CFC1D1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7832"/>
        <c:axId val="4423217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D05-44AD-8E23-15CFC1D15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480"/>
        <c:axId val="442320968"/>
      </c:barChart>
      <c:catAx>
        <c:axId val="44231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1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17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832"/>
        <c:crosses val="autoZero"/>
        <c:crossBetween val="between"/>
        <c:majorUnit val="0.2"/>
      </c:valAx>
      <c:catAx>
        <c:axId val="442315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968"/>
        <c:crosses val="autoZero"/>
        <c:auto val="0"/>
        <c:lblAlgn val="ctr"/>
        <c:lblOffset val="100"/>
        <c:noMultiLvlLbl val="0"/>
      </c:catAx>
      <c:valAx>
        <c:axId val="44232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4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D6-46ED-8525-C71CF346393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D6-46ED-8525-C71CF346393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D6-46ED-8525-C71CF346393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D6-46ED-8525-C71CF346393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D6-46ED-8525-C71CF34639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8(A)'!$D$32:$H$32</c:f>
              <c:numCache>
                <c:formatCode>0%</c:formatCode>
                <c:ptCount val="5"/>
                <c:pt idx="0">
                  <c:v>0.2857142857142857</c:v>
                </c:pt>
                <c:pt idx="1">
                  <c:v>0</c:v>
                </c:pt>
                <c:pt idx="2">
                  <c:v>0.42857142857142855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D6-46ED-8525-C71CF346393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D6-46ED-8525-C71CF346393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D6-46ED-8525-C71CF346393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D6-46ED-8525-C71CF346393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D6-46ED-8525-C71CF346393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D6-46ED-8525-C71CF34639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8(A)'!$D$33:$H$33</c:f>
              <c:numCache>
                <c:formatCode>0%</c:formatCode>
                <c:ptCount val="5"/>
                <c:pt idx="0">
                  <c:v>0.14285714285714285</c:v>
                </c:pt>
                <c:pt idx="1">
                  <c:v>0</c:v>
                </c:pt>
                <c:pt idx="2">
                  <c:v>0.5714285714285714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D6-46ED-8525-C71CF3463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6448"/>
        <c:axId val="543286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D6-46ED-8525-C71CF3463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288"/>
        <c:axId val="543289192"/>
      </c:barChart>
      <c:catAx>
        <c:axId val="54328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6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448"/>
        <c:crosses val="autoZero"/>
        <c:crossBetween val="between"/>
        <c:majorUnit val="0.2"/>
      </c:valAx>
      <c:catAx>
        <c:axId val="54329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9192"/>
        <c:crosses val="autoZero"/>
        <c:auto val="0"/>
        <c:lblAlgn val="ctr"/>
        <c:lblOffset val="100"/>
        <c:noMultiLvlLbl val="0"/>
      </c:catAx>
      <c:valAx>
        <c:axId val="5432891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F-45F3-8A8D-505EA2DAA0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B8F-45F3-8A8D-505EA2DAA0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B8F-45F3-8A8D-505EA2DAA0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B8F-45F3-8A8D-505EA2DAA0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B8F-45F3-8A8D-505EA2DAA0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8(A)'!$D$40:$H$40</c:f>
              <c:numCache>
                <c:formatCode>0%</c:formatCode>
                <c:ptCount val="5"/>
                <c:pt idx="0">
                  <c:v>0.2857142857142857</c:v>
                </c:pt>
                <c:pt idx="1">
                  <c:v>0.42857142857142855</c:v>
                </c:pt>
                <c:pt idx="2">
                  <c:v>0.14285714285714285</c:v>
                </c:pt>
                <c:pt idx="3">
                  <c:v>0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8F-45F3-8A8D-505EA2DAA07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B8F-45F3-8A8D-505EA2DAA0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B8F-45F3-8A8D-505EA2DAA0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B8F-45F3-8A8D-505EA2DAA0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B8F-45F3-8A8D-505EA2DAA0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B8F-45F3-8A8D-505EA2DAA0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8(A)'!$D$41:$H$41</c:f>
              <c:numCache>
                <c:formatCode>0%</c:formatCode>
                <c:ptCount val="5"/>
                <c:pt idx="0">
                  <c:v>0.42857142857142855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B8F-45F3-8A8D-505EA2DAA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8016"/>
        <c:axId val="543293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8F-45F3-8A8D-505EA2DAA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680"/>
        <c:axId val="543293896"/>
      </c:barChart>
      <c:catAx>
        <c:axId val="54328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3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016"/>
        <c:crosses val="autoZero"/>
        <c:crossBetween val="between"/>
        <c:majorUnit val="0.2"/>
      </c:valAx>
      <c:catAx>
        <c:axId val="543294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3896"/>
        <c:crosses val="autoZero"/>
        <c:auto val="0"/>
        <c:lblAlgn val="ctr"/>
        <c:lblOffset val="100"/>
        <c:noMultiLvlLbl val="0"/>
      </c:catAx>
      <c:valAx>
        <c:axId val="543293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96-46C3-9485-C10C04E0B3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96-46C3-9485-C10C04E0B3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96-46C3-9485-C10C04E0B3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B96-46C3-9485-C10C04E0B3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B96-46C3-9485-C10C04E0B3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8(A)'!$D$48:$H$48</c:f>
              <c:numCache>
                <c:formatCode>0%</c:formatCode>
                <c:ptCount val="5"/>
                <c:pt idx="0">
                  <c:v>0.2857142857142857</c:v>
                </c:pt>
                <c:pt idx="1">
                  <c:v>0.42857142857142855</c:v>
                </c:pt>
                <c:pt idx="2">
                  <c:v>0.2857142857142857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96-46C3-9485-C10C04E0B3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B96-46C3-9485-C10C04E0B3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B96-46C3-9485-C10C04E0B3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B96-46C3-9485-C10C04E0B3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B96-46C3-9485-C10C04E0B3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B96-46C3-9485-C10C04E0B3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8(A)'!$D$49:$H$49</c:f>
              <c:numCache>
                <c:formatCode>0%</c:formatCode>
                <c:ptCount val="5"/>
                <c:pt idx="0">
                  <c:v>0.14285714285714285</c:v>
                </c:pt>
                <c:pt idx="1">
                  <c:v>0.14285714285714285</c:v>
                </c:pt>
                <c:pt idx="2">
                  <c:v>0.5714285714285714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96-46C3-9485-C10C04E0B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5856"/>
        <c:axId val="543288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96-46C3-9485-C10C04E0B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0760"/>
        <c:axId val="543291152"/>
      </c:barChart>
      <c:catAx>
        <c:axId val="54329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5856"/>
        <c:crosses val="autoZero"/>
        <c:crossBetween val="between"/>
        <c:majorUnit val="0.2"/>
      </c:valAx>
      <c:catAx>
        <c:axId val="54329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1152"/>
        <c:crosses val="autoZero"/>
        <c:auto val="0"/>
        <c:lblAlgn val="ctr"/>
        <c:lblOffset val="100"/>
        <c:noMultiLvlLbl val="0"/>
      </c:catAx>
      <c:valAx>
        <c:axId val="543291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0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C0-4133-B8A4-E088776C318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C0-4133-B8A4-E088776C318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3C0-4133-B8A4-E088776C318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3C0-4133-B8A4-E088776C318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3C0-4133-B8A4-E088776C31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C0-4133-B8A4-E088776C318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3C0-4133-B8A4-E088776C318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3C0-4133-B8A4-E088776C318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3C0-4133-B8A4-E088776C318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3C0-4133-B8A4-E088776C318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3C0-4133-B8A4-E088776C318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3C0-4133-B8A4-E088776C3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6248"/>
        <c:axId val="543284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C0-4133-B8A4-E088776C31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5272"/>
        <c:axId val="543302520"/>
      </c:barChart>
      <c:catAx>
        <c:axId val="543296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248"/>
        <c:crosses val="autoZero"/>
        <c:crossBetween val="between"/>
        <c:majorUnit val="0.2"/>
      </c:valAx>
      <c:catAx>
        <c:axId val="543285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520"/>
        <c:crosses val="autoZero"/>
        <c:auto val="0"/>
        <c:lblAlgn val="ctr"/>
        <c:lblOffset val="100"/>
        <c:noMultiLvlLbl val="0"/>
      </c:catAx>
      <c:valAx>
        <c:axId val="543302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5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C5-45EA-9736-7E4BF50D19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CC5-45EA-9736-7E4BF50D19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C5-45EA-9736-7E4BF50D19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C5-45EA-9736-7E4BF50D19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CC5-45EA-9736-7E4BF50D19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C5-45EA-9736-7E4BF50D19F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CC5-45EA-9736-7E4BF50D19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CC5-45EA-9736-7E4BF50D19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CC5-45EA-9736-7E4BF50D19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CC5-45EA-9736-7E4BF50D19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CC5-45EA-9736-7E4BF50D19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CC5-45EA-9736-7E4BF50D1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2128"/>
        <c:axId val="543299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CC5-45EA-9736-7E4BF50D1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3696"/>
        <c:axId val="543302912"/>
      </c:barChart>
      <c:catAx>
        <c:axId val="5433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9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2128"/>
        <c:crosses val="autoZero"/>
        <c:crossBetween val="between"/>
        <c:majorUnit val="0.2"/>
      </c:valAx>
      <c:catAx>
        <c:axId val="54330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912"/>
        <c:crosses val="autoZero"/>
        <c:auto val="0"/>
        <c:lblAlgn val="ctr"/>
        <c:lblOffset val="100"/>
        <c:noMultiLvlLbl val="0"/>
      </c:catAx>
      <c:valAx>
        <c:axId val="5433029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3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EE-4F28-B7F1-F89DD065AA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1EE-4F28-B7F1-F89DD065AA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1EE-4F28-B7F1-F89DD065AA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1EE-4F28-B7F1-F89DD065AA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1EE-4F28-B7F1-F89DD065AA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EE-4F28-B7F1-F89DD065AA4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1EE-4F28-B7F1-F89DD065AA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1EE-4F28-B7F1-F89DD065AA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1EE-4F28-B7F1-F89DD065AA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1EE-4F28-B7F1-F89DD065AA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1EE-4F28-B7F1-F89DD065AA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1EE-4F28-B7F1-F89DD065A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8600"/>
        <c:axId val="543297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EE-4F28-B7F1-F89DD065A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8208"/>
        <c:axId val="543301736"/>
      </c:barChart>
      <c:catAx>
        <c:axId val="54329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38807073632174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8600"/>
        <c:crosses val="autoZero"/>
        <c:crossBetween val="between"/>
        <c:majorUnit val="0.2"/>
      </c:valAx>
      <c:catAx>
        <c:axId val="54329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1736"/>
        <c:crosses val="autoZero"/>
        <c:auto val="0"/>
        <c:lblAlgn val="ctr"/>
        <c:lblOffset val="100"/>
        <c:noMultiLvlLbl val="0"/>
      </c:catAx>
      <c:valAx>
        <c:axId val="5433017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8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3E-4F07-BDD1-ECCE46803CB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43E-4F07-BDD1-ECCE46803CB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43E-4F07-BDD1-ECCE46803CB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43E-4F07-BDD1-ECCE46803CB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43E-4F07-BDD1-ECCE46803C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3E-4F07-BDD1-ECCE46803CB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43E-4F07-BDD1-ECCE46803CB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43E-4F07-BDD1-ECCE46803CB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43E-4F07-BDD1-ECCE46803CB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43E-4F07-BDD1-ECCE46803CB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43E-4F07-BDD1-ECCE46803CB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43E-4F07-BDD1-ECCE4680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4088"/>
        <c:axId val="543297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43E-4F07-BDD1-ECCE46803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1344"/>
        <c:axId val="543297816"/>
      </c:barChart>
      <c:catAx>
        <c:axId val="543304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4088"/>
        <c:crosses val="autoZero"/>
        <c:crossBetween val="between"/>
        <c:majorUnit val="0.2"/>
      </c:valAx>
      <c:catAx>
        <c:axId val="54330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7816"/>
        <c:crosses val="autoZero"/>
        <c:auto val="0"/>
        <c:lblAlgn val="ctr"/>
        <c:lblOffset val="100"/>
        <c:noMultiLvlLbl val="0"/>
      </c:catAx>
      <c:valAx>
        <c:axId val="543297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1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01A-44CB-924F-44297A38306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01A-44CB-924F-44297A38306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01A-44CB-924F-44297A38306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01A-44CB-924F-44297A38306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01A-44CB-924F-44297A3830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1A-44CB-924F-44297A38306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01A-44CB-924F-44297A38306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01A-44CB-924F-44297A38306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01A-44CB-924F-44297A38306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01A-44CB-924F-44297A38306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01A-44CB-924F-44297A3830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01A-44CB-924F-44297A383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0560"/>
        <c:axId val="543300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1A-44CB-924F-44297A383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8216"/>
        <c:axId val="543280960"/>
      </c:barChart>
      <c:catAx>
        <c:axId val="543300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300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560"/>
        <c:crosses val="autoZero"/>
        <c:crossBetween val="between"/>
        <c:majorUnit val="0.2"/>
      </c:valAx>
      <c:catAx>
        <c:axId val="543278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0960"/>
        <c:crosses val="autoZero"/>
        <c:auto val="0"/>
        <c:lblAlgn val="ctr"/>
        <c:lblOffset val="100"/>
        <c:noMultiLvlLbl val="0"/>
      </c:catAx>
      <c:valAx>
        <c:axId val="5432809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8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9D-4B27-AA24-B3D4061238E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9D-4B27-AA24-B3D4061238E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9D-4B27-AA24-B3D4061238E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9D-4B27-AA24-B3D4061238E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9D-4B27-AA24-B3D4061238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9D-4B27-AA24-B3D4061238E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9D-4B27-AA24-B3D4061238E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9D-4B27-AA24-B3D4061238E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9D-4B27-AA24-B3D4061238E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9D-4B27-AA24-B3D4061238E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9D-4B27-AA24-B3D4061238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9D-4B27-AA24-B3D406123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688"/>
        <c:axId val="543280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9D-4B27-AA24-B3D4061238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2920"/>
        <c:axId val="543277824"/>
      </c:barChart>
      <c:catAx>
        <c:axId val="54327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0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688"/>
        <c:crosses val="autoZero"/>
        <c:crossBetween val="between"/>
        <c:majorUnit val="0.2"/>
      </c:valAx>
      <c:catAx>
        <c:axId val="543282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7824"/>
        <c:crosses val="autoZero"/>
        <c:auto val="0"/>
        <c:lblAlgn val="ctr"/>
        <c:lblOffset val="100"/>
        <c:noMultiLvlLbl val="0"/>
      </c:catAx>
      <c:valAx>
        <c:axId val="543277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2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4C-4EFF-8A75-5B356B48EEB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B4C-4EFF-8A75-5B356B48EEB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B4C-4EFF-8A75-5B356B48EEB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B4C-4EFF-8A75-5B356B48EEB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B4C-4EFF-8A75-5B356B48EEB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4C-4EFF-8A75-5B356B48EEB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B4C-4EFF-8A75-5B356B48EEB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B4C-4EFF-8A75-5B356B48EEB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B4C-4EFF-8A75-5B356B48EEB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B4C-4EFF-8A75-5B356B48EEB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B4C-4EFF-8A75-5B356B48EEB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B4C-4EFF-8A75-5B356B48E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296"/>
        <c:axId val="5432813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4C-4EFF-8A75-5B356B48E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1744"/>
        <c:axId val="543283312"/>
      </c:barChart>
      <c:catAx>
        <c:axId val="54327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1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13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296"/>
        <c:crosses val="autoZero"/>
        <c:crossBetween val="between"/>
        <c:majorUnit val="0.2"/>
      </c:valAx>
      <c:catAx>
        <c:axId val="543281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3312"/>
        <c:crosses val="autoZero"/>
        <c:auto val="0"/>
        <c:lblAlgn val="ctr"/>
        <c:lblOffset val="100"/>
        <c:noMultiLvlLbl val="0"/>
      </c:catAx>
      <c:valAx>
        <c:axId val="543283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1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60F-4CAB-B3E2-AB53C9A904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60F-4CAB-B3E2-AB53C9A904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60F-4CAB-B3E2-AB53C9A904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60F-4CAB-B3E2-AB53C9A904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60F-4CAB-B3E2-AB53C9A904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0F-4CAB-B3E2-AB53C9A904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60F-4CAB-B3E2-AB53C9A904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60F-4CAB-B3E2-AB53C9A904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60F-4CAB-B3E2-AB53C9A904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60F-4CAB-B3E2-AB53C9A904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60F-4CAB-B3E2-AB53C9A904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60F-4CAB-B3E2-AB53C9A9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6264"/>
        <c:axId val="4423190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0F-4CAB-B3E2-AB53C9A90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7048"/>
        <c:axId val="442318616"/>
      </c:barChart>
      <c:catAx>
        <c:axId val="44231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90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6264"/>
        <c:crosses val="autoZero"/>
        <c:crossBetween val="between"/>
        <c:majorUnit val="0.2"/>
      </c:valAx>
      <c:catAx>
        <c:axId val="442317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8616"/>
        <c:crosses val="autoZero"/>
        <c:auto val="0"/>
        <c:lblAlgn val="ctr"/>
        <c:lblOffset val="100"/>
        <c:noMultiLvlLbl val="0"/>
      </c:catAx>
      <c:valAx>
        <c:axId val="4423186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7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069-4C49-9B41-71CDFC55E6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069-4C49-9B41-71CDFC55E6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069-4C49-9B41-71CDFC55E6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069-4C49-9B41-71CDFC55E6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069-4C49-9B41-71CDFC55E6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69-4C49-9B41-71CDFC55E6D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069-4C49-9B41-71CDFC55E6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069-4C49-9B41-71CDFC55E6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069-4C49-9B41-71CDFC55E6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069-4C49-9B41-71CDFC55E6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069-4C49-9B41-71CDFC55E6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069-4C49-9B41-71CDFC55E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5080"/>
        <c:axId val="543283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069-4C49-9B41-71CDFC55E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4096"/>
        <c:axId val="543279000"/>
      </c:barChart>
      <c:catAx>
        <c:axId val="54327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3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3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5080"/>
        <c:crosses val="autoZero"/>
        <c:crossBetween val="between"/>
        <c:majorUnit val="0.2"/>
      </c:valAx>
      <c:catAx>
        <c:axId val="54328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000"/>
        <c:crosses val="autoZero"/>
        <c:auto val="0"/>
        <c:lblAlgn val="ctr"/>
        <c:lblOffset val="100"/>
        <c:noMultiLvlLbl val="0"/>
      </c:catAx>
      <c:valAx>
        <c:axId val="543279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4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B0A-4736-960A-B4E89D6B3B1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B0A-4736-960A-B4E89D6B3B1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B0A-4736-960A-B4E89D6B3B1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B0A-4736-960A-B4E89D6B3B1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B0A-4736-960A-B4E89D6B3B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0A-4736-960A-B4E89D6B3B1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0A-4736-960A-B4E89D6B3B1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0A-4736-960A-B4E89D6B3B1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0A-4736-960A-B4E89D6B3B1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0A-4736-960A-B4E89D6B3B1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0A-4736-960A-B4E89D6B3B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0A-4736-960A-B4E89D6B3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3904"/>
        <c:axId val="543273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0A-4736-960A-B4E89D6B3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1944"/>
        <c:axId val="543272336"/>
      </c:barChart>
      <c:catAx>
        <c:axId val="54327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86719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3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904"/>
        <c:crosses val="autoZero"/>
        <c:crossBetween val="between"/>
        <c:majorUnit val="0.2"/>
      </c:valAx>
      <c:catAx>
        <c:axId val="543271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2336"/>
        <c:crosses val="autoZero"/>
        <c:auto val="0"/>
        <c:lblAlgn val="ctr"/>
        <c:lblOffset val="100"/>
        <c:noMultiLvlLbl val="0"/>
      </c:catAx>
      <c:valAx>
        <c:axId val="543272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1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804-4D4C-A225-5BC1A4006B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804-4D4C-A225-5BC1A4006B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804-4D4C-A225-5BC1A4006B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804-4D4C-A225-5BC1A4006B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804-4D4C-A225-5BC1A4006B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04-4D4C-A225-5BC1A4006B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804-4D4C-A225-5BC1A4006B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804-4D4C-A225-5BC1A4006B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804-4D4C-A225-5BC1A4006B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804-4D4C-A225-5BC1A4006B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804-4D4C-A225-5BC1A4006B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804-4D4C-A225-5BC1A4006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7040"/>
        <c:axId val="543279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04-4D4C-A225-5BC1A4006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648"/>
        <c:axId val="543275864"/>
      </c:barChart>
      <c:catAx>
        <c:axId val="54327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9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9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7040"/>
        <c:crosses val="autoZero"/>
        <c:crossBetween val="between"/>
        <c:majorUnit val="0.2"/>
      </c:valAx>
      <c:catAx>
        <c:axId val="543276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5864"/>
        <c:crosses val="autoZero"/>
        <c:auto val="0"/>
        <c:lblAlgn val="ctr"/>
        <c:lblOffset val="100"/>
        <c:noMultiLvlLbl val="0"/>
      </c:catAx>
      <c:valAx>
        <c:axId val="543275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2E6-41F7-AB0D-DE23121D34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2E6-41F7-AB0D-DE23121D34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2E6-41F7-AB0D-DE23121D34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2E6-41F7-AB0D-DE23121D34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2E6-41F7-AB0D-DE23121D34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2E6-41F7-AB0D-DE23121D34F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2E6-41F7-AB0D-DE23121D34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2E6-41F7-AB0D-DE23121D34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2E6-41F7-AB0D-DE23121D34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2E6-41F7-AB0D-DE23121D34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2E6-41F7-AB0D-DE23121D34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2E6-41F7-AB0D-DE23121D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2728"/>
        <c:axId val="5432786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2E6-41F7-AB0D-DE23121D3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256"/>
        <c:axId val="543279784"/>
      </c:barChart>
      <c:catAx>
        <c:axId val="54327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8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86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2728"/>
        <c:crosses val="autoZero"/>
        <c:crossBetween val="between"/>
        <c:majorUnit val="0.2"/>
      </c:valAx>
      <c:catAx>
        <c:axId val="543276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784"/>
        <c:crosses val="autoZero"/>
        <c:auto val="0"/>
        <c:lblAlgn val="ctr"/>
        <c:lblOffset val="100"/>
        <c:noMultiLvlLbl val="0"/>
      </c:catAx>
      <c:valAx>
        <c:axId val="543279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2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C80-4658-98B6-ED56C28CE5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C80-4658-98B6-ED56C28CE5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C80-4658-98B6-ED56C28CE5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C80-4658-98B6-ED56C28CE5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C80-4658-98B6-ED56C28CE5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80-4658-98B6-ED56C28CE5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C80-4658-98B6-ED56C28CE5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C80-4658-98B6-ED56C28CE5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C80-4658-98B6-ED56C28CE5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C80-4658-98B6-ED56C28CE5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C80-4658-98B6-ED56C28CE5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C80-4658-98B6-ED56C28CE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5448"/>
        <c:axId val="547945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C80-4658-98B6-ED56C28CE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544"/>
        <c:axId val="547940352"/>
      </c:barChart>
      <c:catAx>
        <c:axId val="54794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448"/>
        <c:crosses val="autoZero"/>
        <c:crossBetween val="between"/>
        <c:majorUnit val="0.2"/>
      </c:valAx>
      <c:catAx>
        <c:axId val="54795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0352"/>
        <c:crosses val="autoZero"/>
        <c:auto val="0"/>
        <c:lblAlgn val="ctr"/>
        <c:lblOffset val="100"/>
        <c:noMultiLvlLbl val="0"/>
      </c:catAx>
      <c:valAx>
        <c:axId val="547940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5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A4A-4212-888E-6C2CADC7C7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A4A-4212-888E-6C2CADC7C7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A4A-4212-888E-6C2CADC7C7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A4A-4212-888E-6C2CADC7C7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A4A-4212-888E-6C2CADC7C7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8'!$D$12:$H$12</c:f>
              <c:numCache>
                <c:formatCode>0%</c:formatCode>
                <c:ptCount val="5"/>
                <c:pt idx="0">
                  <c:v>0.14285714285714285</c:v>
                </c:pt>
                <c:pt idx="1">
                  <c:v>0.2857142857142857</c:v>
                </c:pt>
                <c:pt idx="2">
                  <c:v>0.42857142857142855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A4A-4212-888E-6C2CADC7C7C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A4A-4212-888E-6C2CADC7C7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A4A-4212-888E-6C2CADC7C7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A4A-4212-888E-6C2CADC7C7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A4A-4212-888E-6C2CADC7C7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A4A-4212-888E-6C2CADC7C7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A4A-4212-888E-6C2CADC7C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392"/>
        <c:axId val="5479485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A4A-4212-888E-6C2CADC7C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9368"/>
        <c:axId val="547943488"/>
      </c:barChart>
      <c:catAx>
        <c:axId val="547938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85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392"/>
        <c:crosses val="autoZero"/>
        <c:crossBetween val="between"/>
        <c:majorUnit val="0.2"/>
      </c:valAx>
      <c:catAx>
        <c:axId val="547949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488"/>
        <c:crosses val="autoZero"/>
        <c:auto val="0"/>
        <c:lblAlgn val="ctr"/>
        <c:lblOffset val="100"/>
        <c:noMultiLvlLbl val="0"/>
      </c:catAx>
      <c:valAx>
        <c:axId val="547943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93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70-4267-A146-C507D2145D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670-4267-A146-C507D2145D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670-4267-A146-C507D2145D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670-4267-A146-C507D2145D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670-4267-A146-C507D2145D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8'!$D$23:$H$23</c:f>
              <c:numCache>
                <c:formatCode>0%</c:formatCode>
                <c:ptCount val="5"/>
                <c:pt idx="0">
                  <c:v>0.42857142857142855</c:v>
                </c:pt>
                <c:pt idx="1">
                  <c:v>0.2857142857142857</c:v>
                </c:pt>
                <c:pt idx="2">
                  <c:v>0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70-4267-A146-C507D2145D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670-4267-A146-C507D2145D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670-4267-A146-C507D2145D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670-4267-A146-C507D2145D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670-4267-A146-C507D2145D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670-4267-A146-C507D2145D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8'!$D$24:$H$24</c:f>
              <c:numCache>
                <c:formatCode>0%</c:formatCode>
                <c:ptCount val="5"/>
                <c:pt idx="0">
                  <c:v>0</c:v>
                </c:pt>
                <c:pt idx="1">
                  <c:v>0.14285714285714285</c:v>
                </c:pt>
                <c:pt idx="2">
                  <c:v>0.14285714285714285</c:v>
                </c:pt>
                <c:pt idx="3">
                  <c:v>0.5714285714285714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670-4267-A146-C507D2145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7800"/>
        <c:axId val="547946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670-4267-A146-C507D2145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528"/>
        <c:axId val="547946624"/>
      </c:barChart>
      <c:catAx>
        <c:axId val="547947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6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6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7800"/>
        <c:crosses val="autoZero"/>
        <c:crossBetween val="between"/>
        <c:majorUnit val="0.2"/>
      </c:valAx>
      <c:catAx>
        <c:axId val="547941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6624"/>
        <c:crosses val="autoZero"/>
        <c:auto val="0"/>
        <c:lblAlgn val="ctr"/>
        <c:lblOffset val="100"/>
        <c:noMultiLvlLbl val="0"/>
      </c:catAx>
      <c:valAx>
        <c:axId val="547946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FD3-40B0-8F8F-C0DB7432E9C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FD3-40B0-8F8F-C0DB7432E9C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FD3-40B0-8F8F-C0DB7432E9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FD3-40B0-8F8F-C0DB7432E9C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FD3-40B0-8F8F-C0DB7432E9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8'!$D$34:$H$34</c:f>
              <c:numCache>
                <c:formatCode>0%</c:formatCode>
                <c:ptCount val="5"/>
                <c:pt idx="0">
                  <c:v>0.2857142857142857</c:v>
                </c:pt>
                <c:pt idx="1">
                  <c:v>0.2857142857142857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D3-40B0-8F8F-C0DB7432E9C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FD3-40B0-8F8F-C0DB7432E9C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FD3-40B0-8F8F-C0DB7432E9C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FD3-40B0-8F8F-C0DB7432E9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FD3-40B0-8F8F-C0DB7432E9C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FD3-40B0-8F8F-C0DB7432E9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8'!$D$35:$H$35</c:f>
              <c:numCache>
                <c:formatCode>0%</c:formatCode>
                <c:ptCount val="5"/>
                <c:pt idx="0">
                  <c:v>0.14285714285714285</c:v>
                </c:pt>
                <c:pt idx="1">
                  <c:v>0</c:v>
                </c:pt>
                <c:pt idx="2">
                  <c:v>0.7142857142857143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FD3-40B0-8F8F-C0DB7432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0744"/>
        <c:axId val="547939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D3-40B0-8F8F-C0DB7432E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39960"/>
        <c:axId val="547943880"/>
      </c:barChart>
      <c:catAx>
        <c:axId val="54794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23897537215707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9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39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0744"/>
        <c:crosses val="autoZero"/>
        <c:crossBetween val="between"/>
        <c:majorUnit val="0.2"/>
      </c:valAx>
      <c:catAx>
        <c:axId val="547939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880"/>
        <c:crosses val="autoZero"/>
        <c:auto val="0"/>
        <c:lblAlgn val="ctr"/>
        <c:lblOffset val="100"/>
        <c:noMultiLvlLbl val="0"/>
      </c:catAx>
      <c:valAx>
        <c:axId val="547943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39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027-4E14-81B8-34102E37A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027-4E14-81B8-34102E37A1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027-4E14-81B8-34102E37A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027-4E14-81B8-34102E37A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027-4E14-81B8-34102E37A1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8'!$D$45:$H$45</c:f>
              <c:numCache>
                <c:formatCode>0%</c:formatCode>
                <c:ptCount val="5"/>
                <c:pt idx="0">
                  <c:v>0.2857142857142857</c:v>
                </c:pt>
                <c:pt idx="1">
                  <c:v>0</c:v>
                </c:pt>
                <c:pt idx="2">
                  <c:v>0.42857142857142855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027-4E14-81B8-34102E37A1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027-4E14-81B8-34102E37A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027-4E14-81B8-34102E37A1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027-4E14-81B8-34102E37A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027-4E14-81B8-34102E37A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027-4E14-81B8-34102E37A1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8'!$D$46:$H$46</c:f>
              <c:numCache>
                <c:formatCode>0%</c:formatCode>
                <c:ptCount val="5"/>
                <c:pt idx="0">
                  <c:v>0.14285714285714285</c:v>
                </c:pt>
                <c:pt idx="1">
                  <c:v>0</c:v>
                </c:pt>
                <c:pt idx="2">
                  <c:v>0.5714285714285714</c:v>
                </c:pt>
                <c:pt idx="3">
                  <c:v>0.2857142857142857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027-4E14-81B8-34102E37A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3096"/>
        <c:axId val="547945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027-4E14-81B8-34102E37A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920"/>
        <c:axId val="547947016"/>
      </c:barChart>
      <c:catAx>
        <c:axId val="547943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3096"/>
        <c:crosses val="autoZero"/>
        <c:crossBetween val="between"/>
        <c:majorUnit val="0.2"/>
      </c:valAx>
      <c:catAx>
        <c:axId val="54794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016"/>
        <c:crosses val="autoZero"/>
        <c:auto val="0"/>
        <c:lblAlgn val="ctr"/>
        <c:lblOffset val="100"/>
        <c:noMultiLvlLbl val="0"/>
      </c:catAx>
      <c:valAx>
        <c:axId val="547947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5C6-4A08-8F6F-11AB802BA4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5C6-4A08-8F6F-11AB802BA4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5C6-4A08-8F6F-11AB802BA4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5C6-4A08-8F6F-11AB802BA4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5C6-4A08-8F6F-11AB802BA4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8'!$D$56:$H$56</c:f>
              <c:numCache>
                <c:formatCode>0%</c:formatCode>
                <c:ptCount val="5"/>
                <c:pt idx="0">
                  <c:v>0.2857142857142857</c:v>
                </c:pt>
                <c:pt idx="1">
                  <c:v>0.42857142857142855</c:v>
                </c:pt>
                <c:pt idx="2">
                  <c:v>0.14285714285714285</c:v>
                </c:pt>
                <c:pt idx="3">
                  <c:v>0</c:v>
                </c:pt>
                <c:pt idx="4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C6-4A08-8F6F-11AB802BA4D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5C6-4A08-8F6F-11AB802BA4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5C6-4A08-8F6F-11AB802BA4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5C6-4A08-8F6F-11AB802BA4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5C6-4A08-8F6F-11AB802BA4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5C6-4A08-8F6F-11AB802BA4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8'!$D$57:$H$57</c:f>
              <c:numCache>
                <c:formatCode>0%</c:formatCode>
                <c:ptCount val="5"/>
                <c:pt idx="0">
                  <c:v>0.42857142857142855</c:v>
                </c:pt>
                <c:pt idx="1">
                  <c:v>0.14285714285714285</c:v>
                </c:pt>
                <c:pt idx="2">
                  <c:v>0.2857142857142857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5C6-4A08-8F6F-11AB802B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784"/>
        <c:axId val="547949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5C6-4A08-8F6F-11AB802BA4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152"/>
        <c:axId val="547947408"/>
      </c:barChart>
      <c:catAx>
        <c:axId val="54793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9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9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784"/>
        <c:crosses val="autoZero"/>
        <c:crossBetween val="between"/>
        <c:majorUnit val="0.2"/>
      </c:valAx>
      <c:catAx>
        <c:axId val="547950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408"/>
        <c:crosses val="autoZero"/>
        <c:auto val="0"/>
        <c:lblAlgn val="ctr"/>
        <c:lblOffset val="100"/>
        <c:noMultiLvlLbl val="0"/>
      </c:catAx>
      <c:valAx>
        <c:axId val="547947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A2-46AC-8A69-9D474F7A4E4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6A2-46AC-8A69-9D474F7A4E4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6A2-46AC-8A69-9D474F7A4E4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6A2-46AC-8A69-9D474F7A4E4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6A2-46AC-8A69-9D474F7A4E4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A2-46AC-8A69-9D474F7A4E4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6A2-46AC-8A69-9D474F7A4E4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6A2-46AC-8A69-9D474F7A4E4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6A2-46AC-8A69-9D474F7A4E4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6A2-46AC-8A69-9D474F7A4E4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6A2-46AC-8A69-9D474F7A4E4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6A2-46AC-8A69-9D474F7A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9792"/>
        <c:axId val="4423201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6A2-46AC-8A69-9D474F7A4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5816"/>
        <c:axId val="442141304"/>
      </c:barChart>
      <c:catAx>
        <c:axId val="44231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0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01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792"/>
        <c:crosses val="autoZero"/>
        <c:crossBetween val="between"/>
        <c:majorUnit val="0.2"/>
      </c:valAx>
      <c:catAx>
        <c:axId val="442135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41304"/>
        <c:crosses val="autoZero"/>
        <c:auto val="0"/>
        <c:lblAlgn val="ctr"/>
        <c:lblOffset val="100"/>
        <c:noMultiLvlLbl val="0"/>
      </c:catAx>
      <c:valAx>
        <c:axId val="4421413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5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23A-4A3E-BFE4-DF2A3B96B54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23A-4A3E-BFE4-DF2A3B96B54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23A-4A3E-BFE4-DF2A3B96B54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23A-4A3E-BFE4-DF2A3B96B54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23A-4A3E-BFE4-DF2A3B96B5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8'!$D$67:$H$67</c:f>
              <c:numCache>
                <c:formatCode>0%</c:formatCode>
                <c:ptCount val="5"/>
                <c:pt idx="0">
                  <c:v>0.2857142857142857</c:v>
                </c:pt>
                <c:pt idx="1">
                  <c:v>0.42857142857142855</c:v>
                </c:pt>
                <c:pt idx="2">
                  <c:v>0.2857142857142857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3A-4A3E-BFE4-DF2A3B96B54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23A-4A3E-BFE4-DF2A3B96B54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23A-4A3E-BFE4-DF2A3B96B54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23A-4A3E-BFE4-DF2A3B96B54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23A-4A3E-BFE4-DF2A3B96B54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23A-4A3E-BFE4-DF2A3B96B54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8'!$D$68:$H$68</c:f>
              <c:numCache>
                <c:formatCode>0%</c:formatCode>
                <c:ptCount val="5"/>
                <c:pt idx="0">
                  <c:v>0.14285714285714285</c:v>
                </c:pt>
                <c:pt idx="1">
                  <c:v>0.14285714285714285</c:v>
                </c:pt>
                <c:pt idx="2">
                  <c:v>0.5714285714285714</c:v>
                </c:pt>
                <c:pt idx="3">
                  <c:v>0.14285714285714285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23A-4A3E-BFE4-DF2A3B96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8192"/>
        <c:axId val="547958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23A-4A3E-BFE4-DF2A3B96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696"/>
        <c:axId val="547956424"/>
      </c:barChart>
      <c:catAx>
        <c:axId val="54794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926077496891837"/>
              <c:y val="0.950368443740186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8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8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192"/>
        <c:crosses val="autoZero"/>
        <c:crossBetween val="between"/>
        <c:majorUnit val="0.2"/>
      </c:valAx>
      <c:catAx>
        <c:axId val="547962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424"/>
        <c:crosses val="autoZero"/>
        <c:auto val="0"/>
        <c:lblAlgn val="ctr"/>
        <c:lblOffset val="100"/>
        <c:noMultiLvlLbl val="0"/>
      </c:catAx>
      <c:valAx>
        <c:axId val="547956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 lezen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3-8'!$H$6:$H$12</c:f>
              <c:numCache>
                <c:formatCode>0%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0.66666666666666663</c:v>
                </c:pt>
                <c:pt idx="4">
                  <c:v>1</c:v>
                </c:pt>
                <c:pt idx="5">
                  <c:v>0.14285714285714285</c:v>
                </c:pt>
                <c:pt idx="6">
                  <c:v>0.56190476190476191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A-4DC0-B509-DCE0A77F42B4}"/>
            </c:ext>
          </c:extLst>
        </c:ser>
        <c:ser>
          <c:idx val="1"/>
          <c:order val="1"/>
          <c:tx>
            <c:strRef>
              <c:f>'woorden lezen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3-8'!$I$6:$I$12</c:f>
              <c:numCache>
                <c:formatCode>0%</c:formatCode>
                <c:ptCount val="7"/>
                <c:pt idx="0">
                  <c:v>0.25</c:v>
                </c:pt>
                <c:pt idx="1">
                  <c:v>0.66666666666666663</c:v>
                </c:pt>
                <c:pt idx="2">
                  <c:v>0.33333333333333331</c:v>
                </c:pt>
                <c:pt idx="3">
                  <c:v>0.5</c:v>
                </c:pt>
                <c:pt idx="4">
                  <c:v>0.5</c:v>
                </c:pt>
                <c:pt idx="5">
                  <c:v>0</c:v>
                </c:pt>
                <c:pt idx="6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A-4DC0-B509-DCE0A77F42B4}"/>
            </c:ext>
          </c:extLst>
        </c:ser>
        <c:ser>
          <c:idx val="2"/>
          <c:order val="2"/>
          <c:tx>
            <c:strRef>
              <c:f>'woorden lezen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  <c:pt idx="5">
                  <c:v>0.2857142857142857</c:v>
                </c:pt>
                <c:pt idx="6">
                  <c:v>0.12380952380952381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FA-4DC0-B509-DCE0A77F42B4}"/>
            </c:ext>
          </c:extLst>
        </c:ser>
        <c:ser>
          <c:idx val="3"/>
          <c:order val="3"/>
          <c:tx>
            <c:strRef>
              <c:f>'woorden lezen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3-8'!$K$6:$K$12</c:f>
              <c:numCache>
                <c:formatCode>0%</c:formatCode>
                <c:ptCount val="7"/>
                <c:pt idx="0">
                  <c:v>0.125</c:v>
                </c:pt>
                <c:pt idx="1">
                  <c:v>0</c:v>
                </c:pt>
                <c:pt idx="2">
                  <c:v>0.33333333333333331</c:v>
                </c:pt>
                <c:pt idx="3">
                  <c:v>0.5</c:v>
                </c:pt>
                <c:pt idx="4">
                  <c:v>0.25</c:v>
                </c:pt>
                <c:pt idx="5">
                  <c:v>0</c:v>
                </c:pt>
                <c:pt idx="6">
                  <c:v>0.24166666666666664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FA-4DC0-B509-DCE0A77F42B4}"/>
            </c:ext>
          </c:extLst>
        </c:ser>
        <c:ser>
          <c:idx val="4"/>
          <c:order val="4"/>
          <c:tx>
            <c:strRef>
              <c:f>'woorden lezen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0.66666666666666663</c:v>
                </c:pt>
                <c:pt idx="3">
                  <c:v>0.33333333333333331</c:v>
                </c:pt>
                <c:pt idx="4">
                  <c:v>0</c:v>
                </c:pt>
                <c:pt idx="5">
                  <c:v>0.42857142857142855</c:v>
                </c:pt>
                <c:pt idx="6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FA-4DC0-B509-DCE0A77F42B4}"/>
            </c:ext>
          </c:extLst>
        </c:ser>
        <c:ser>
          <c:idx val="5"/>
          <c:order val="5"/>
          <c:tx>
            <c:strRef>
              <c:f>'woorden lezen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3-8'!$M$6:$M$12</c:f>
              <c:numCache>
                <c:formatCode>0%</c:formatCode>
                <c:ptCount val="7"/>
                <c:pt idx="0">
                  <c:v>0.375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0.2583333333333333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FA-4DC0-B509-DCE0A77F42B4}"/>
            </c:ext>
          </c:extLst>
        </c:ser>
        <c:ser>
          <c:idx val="6"/>
          <c:order val="6"/>
          <c:tx>
            <c:strRef>
              <c:f>'woorden lezen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FA-4DC0-B509-DCE0A77F42B4}"/>
            </c:ext>
          </c:extLst>
        </c:ser>
        <c:ser>
          <c:idx val="7"/>
          <c:order val="7"/>
          <c:tx>
            <c:strRef>
              <c:f>'woorden lezen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3-8'!$S$6:$S$12</c:f>
              <c:numCache>
                <c:formatCode>0%</c:formatCode>
                <c:ptCount val="7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FA-4DC0-B509-DCE0A77F4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328"/>
        <c:axId val="547954856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 lezen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FA-4DC0-B509-DCE0A77F4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3680"/>
        <c:axId val="547954072"/>
      </c:barChart>
      <c:catAx>
        <c:axId val="54795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4619422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328"/>
        <c:crosses val="autoZero"/>
        <c:crossBetween val="between"/>
        <c:majorUnit val="0.2"/>
        <c:minorUnit val="0.02"/>
      </c:valAx>
      <c:catAx>
        <c:axId val="54795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4072"/>
        <c:crosses val="autoZero"/>
        <c:auto val="1"/>
        <c:lblAlgn val="ctr"/>
        <c:lblOffset val="100"/>
        <c:noMultiLvlLbl val="0"/>
      </c:catAx>
      <c:valAx>
        <c:axId val="547954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3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742599147779188"/>
          <c:w val="8.8126199471587049E-2"/>
          <c:h val="0.522772782693362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'begr. lezen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0.25</c:v>
                </c:pt>
                <c:pt idx="5">
                  <c:v>0.42857142857142855</c:v>
                </c:pt>
                <c:pt idx="6">
                  <c:v>0.33630952380952378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B8-4815-A46E-D55C00254FE2}"/>
            </c:ext>
          </c:extLst>
        </c:ser>
        <c:ser>
          <c:idx val="1"/>
          <c:order val="1"/>
          <c:tx>
            <c:strRef>
              <c:f>'begr. lezen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B8-4815-A46E-D55C00254FE2}"/>
            </c:ext>
          </c:extLst>
        </c:ser>
        <c:ser>
          <c:idx val="2"/>
          <c:order val="2"/>
          <c:tx>
            <c:strRef>
              <c:f>'begr. lezen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0.2857142857142857</c:v>
                </c:pt>
                <c:pt idx="6">
                  <c:v>0.15476190476190477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B8-4815-A46E-D55C00254FE2}"/>
            </c:ext>
          </c:extLst>
        </c:ser>
        <c:ser>
          <c:idx val="3"/>
          <c:order val="3"/>
          <c:tx>
            <c:strRef>
              <c:f>'begr. lezen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0.14285714285714285</c:v>
                </c:pt>
                <c:pt idx="6">
                  <c:v>0.13095238095238096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B8-4815-A46E-D55C00254FE2}"/>
            </c:ext>
          </c:extLst>
        </c:ser>
        <c:ser>
          <c:idx val="4"/>
          <c:order val="4"/>
          <c:tx>
            <c:strRef>
              <c:f>'begr. lezen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</c:v>
                </c:pt>
                <c:pt idx="5">
                  <c:v>0</c:v>
                </c:pt>
                <c:pt idx="6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6B8-4815-A46E-D55C00254FE2}"/>
            </c:ext>
          </c:extLst>
        </c:ser>
        <c:ser>
          <c:idx val="5"/>
          <c:order val="5"/>
          <c:tx>
            <c:strRef>
              <c:f>'begr. lezen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0.14285714285714285</c:v>
                </c:pt>
                <c:pt idx="6">
                  <c:v>0.29761904761904762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6B8-4815-A46E-D55C00254FE2}"/>
            </c:ext>
          </c:extLst>
        </c:ser>
        <c:ser>
          <c:idx val="6"/>
          <c:order val="6"/>
          <c:tx>
            <c:strRef>
              <c:f>'begr. lezen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0.33333333333333331</c:v>
                </c:pt>
                <c:pt idx="3">
                  <c:v>0.66666666666666663</c:v>
                </c:pt>
                <c:pt idx="4">
                  <c:v>0.25</c:v>
                </c:pt>
                <c:pt idx="5">
                  <c:v>0.2857142857142857</c:v>
                </c:pt>
                <c:pt idx="6">
                  <c:v>0.3839285714285714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6B8-4815-A46E-D55C00254FE2}"/>
            </c:ext>
          </c:extLst>
        </c:ser>
        <c:ser>
          <c:idx val="7"/>
          <c:order val="7"/>
          <c:tx>
            <c:strRef>
              <c:f>'begr. lezen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0.71428571428571419</c:v>
                </c:pt>
                <c:pt idx="6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6B8-4815-A46E-D55C0025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3288"/>
        <c:axId val="547959952"/>
      </c:barChart>
      <c:barChart>
        <c:barDir val="col"/>
        <c:grouping val="clustered"/>
        <c:varyColors val="0"/>
        <c:ser>
          <c:idx val="8"/>
          <c:order val="8"/>
          <c:tx>
            <c:strRef>
              <c:f>'begr. lezen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'begr. lezen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6B8-4815-A46E-D55C00254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2504"/>
        <c:axId val="547963088"/>
      </c:barChart>
      <c:catAx>
        <c:axId val="54795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begijpend lezen - luisteren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9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3288"/>
        <c:crosses val="autoZero"/>
        <c:crossBetween val="between"/>
        <c:majorUnit val="0.2"/>
        <c:minorUnit val="0.02"/>
      </c:valAx>
      <c:catAx>
        <c:axId val="547952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63088"/>
        <c:crosses val="autoZero"/>
        <c:auto val="1"/>
        <c:lblAlgn val="ctr"/>
        <c:lblOffset val="100"/>
        <c:noMultiLvlLbl val="0"/>
      </c:catAx>
      <c:valAx>
        <c:axId val="547963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2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61445783132532"/>
          <c:y val="0.25494071146245062"/>
          <c:w val="8.8044485634847083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'woordenschat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0.2857142857142857</c:v>
                </c:pt>
                <c:pt idx="6">
                  <c:v>0.20634920634920637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A-41E8-991F-910DDD45D3F7}"/>
            </c:ext>
          </c:extLst>
        </c:ser>
        <c:ser>
          <c:idx val="1"/>
          <c:order val="1"/>
          <c:tx>
            <c:strRef>
              <c:f>'woordenschat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0.75</c:v>
                </c:pt>
                <c:pt idx="5">
                  <c:v>0.14285714285714285</c:v>
                </c:pt>
                <c:pt idx="6">
                  <c:v>0.40873015873015867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9A-41E8-991F-910DDD45D3F7}"/>
            </c:ext>
          </c:extLst>
        </c:ser>
        <c:ser>
          <c:idx val="2"/>
          <c:order val="2"/>
          <c:tx>
            <c:strRef>
              <c:f>'woordenschat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0.2857142857142857</c:v>
                </c:pt>
                <c:pt idx="6">
                  <c:v>0.34523809523809518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9A-41E8-991F-910DDD45D3F7}"/>
            </c:ext>
          </c:extLst>
        </c:ser>
        <c:ser>
          <c:idx val="3"/>
          <c:order val="3"/>
          <c:tx>
            <c:strRef>
              <c:f>'woordenschat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</c:v>
                </c:pt>
                <c:pt idx="6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9A-41E8-991F-910DDD45D3F7}"/>
            </c:ext>
          </c:extLst>
        </c:ser>
        <c:ser>
          <c:idx val="4"/>
          <c:order val="4"/>
          <c:tx>
            <c:strRef>
              <c:f>'woordenschat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0.25</c:v>
                </c:pt>
                <c:pt idx="5">
                  <c:v>0.2857142857142857</c:v>
                </c:pt>
                <c:pt idx="6">
                  <c:v>0.40079365079365076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9A-41E8-991F-910DDD45D3F7}"/>
            </c:ext>
          </c:extLst>
        </c:ser>
        <c:ser>
          <c:idx val="5"/>
          <c:order val="5"/>
          <c:tx>
            <c:strRef>
              <c:f>'woordenschat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</c:v>
                </c:pt>
                <c:pt idx="5">
                  <c:v>0.7142857142857143</c:v>
                </c:pt>
                <c:pt idx="6">
                  <c:v>0.46031746031746029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A9A-41E8-991F-910DDD45D3F7}"/>
            </c:ext>
          </c:extLst>
        </c:ser>
        <c:ser>
          <c:idx val="6"/>
          <c:order val="6"/>
          <c:tx>
            <c:strRef>
              <c:f>'woordenschat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9A-41E8-991F-910DDD45D3F7}"/>
            </c:ext>
          </c:extLst>
        </c:ser>
        <c:ser>
          <c:idx val="7"/>
          <c:order val="7"/>
          <c:tx>
            <c:strRef>
              <c:f>'woordenschat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A9A-41E8-991F-910DDD45D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720"/>
        <c:axId val="547954464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'woordenschat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'woordenschat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9A-41E8-991F-910DDD45D3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1520"/>
        <c:axId val="547950936"/>
      </c:barChart>
      <c:catAx>
        <c:axId val="547951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720"/>
        <c:crosses val="autoZero"/>
        <c:crossBetween val="between"/>
        <c:majorUnit val="0.2"/>
        <c:minorUnit val="0.02"/>
      </c:valAx>
      <c:catAx>
        <c:axId val="54796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0936"/>
        <c:crosses val="autoZero"/>
        <c:auto val="1"/>
        <c:lblAlgn val="ctr"/>
        <c:lblOffset val="100"/>
        <c:noMultiLvlLbl val="0"/>
      </c:catAx>
      <c:valAx>
        <c:axId val="5479509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1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494071146245062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'spellen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3-8'!$H$6:$H$12</c:f>
              <c:numCache>
                <c:formatCode>0%</c:formatCode>
                <c:ptCount val="7"/>
                <c:pt idx="0">
                  <c:v>0</c:v>
                </c:pt>
                <c:pt idx="1">
                  <c:v>0.66666666666666663</c:v>
                </c:pt>
                <c:pt idx="2">
                  <c:v>1</c:v>
                </c:pt>
                <c:pt idx="3">
                  <c:v>0.33333333333333331</c:v>
                </c:pt>
                <c:pt idx="4">
                  <c:v>0.25</c:v>
                </c:pt>
                <c:pt idx="5">
                  <c:v>0.2857142857142857</c:v>
                </c:pt>
                <c:pt idx="6">
                  <c:v>0.50714285714285712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94-42FB-9BFF-DD4FFAE820BE}"/>
            </c:ext>
          </c:extLst>
        </c:ser>
        <c:ser>
          <c:idx val="1"/>
          <c:order val="1"/>
          <c:tx>
            <c:strRef>
              <c:f>'spellen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0.25</c:v>
                </c:pt>
                <c:pt idx="5">
                  <c:v>0.14285714285714285</c:v>
                </c:pt>
                <c:pt idx="6">
                  <c:v>0.3531746031746032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94-42FB-9BFF-DD4FFAE820BE}"/>
            </c:ext>
          </c:extLst>
        </c:ser>
        <c:ser>
          <c:idx val="2"/>
          <c:order val="2"/>
          <c:tx>
            <c:strRef>
              <c:f>'spellen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</c:v>
                </c:pt>
                <c:pt idx="6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94-42FB-9BFF-DD4FFAE820BE}"/>
            </c:ext>
          </c:extLst>
        </c:ser>
        <c:ser>
          <c:idx val="3"/>
          <c:order val="3"/>
          <c:tx>
            <c:strRef>
              <c:f>'spellen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A94-42FB-9BFF-DD4FFAE820BE}"/>
            </c:ext>
          </c:extLst>
        </c:ser>
        <c:ser>
          <c:idx val="4"/>
          <c:order val="4"/>
          <c:tx>
            <c:strRef>
              <c:f>'spellen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3-8'!$L$6:$L$12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0.42857142857142855</c:v>
                </c:pt>
                <c:pt idx="6">
                  <c:v>0.21904761904761902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A94-42FB-9BFF-DD4FFAE820BE}"/>
            </c:ext>
          </c:extLst>
        </c:ser>
        <c:ser>
          <c:idx val="5"/>
          <c:order val="5"/>
          <c:tx>
            <c:strRef>
              <c:f>'spellen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0.5714285714285714</c:v>
                </c:pt>
                <c:pt idx="6">
                  <c:v>0.30158730158730157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A94-42FB-9BFF-DD4FFAE820BE}"/>
            </c:ext>
          </c:extLst>
        </c:ser>
        <c:ser>
          <c:idx val="6"/>
          <c:order val="6"/>
          <c:tx>
            <c:strRef>
              <c:f>'spellen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  <c:pt idx="5">
                  <c:v>0.2857142857142857</c:v>
                </c:pt>
                <c:pt idx="6">
                  <c:v>0.12380952380952381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A94-42FB-9BFF-DD4FFAE820BE}"/>
            </c:ext>
          </c:extLst>
        </c:ser>
        <c:ser>
          <c:idx val="7"/>
          <c:order val="7"/>
          <c:tx>
            <c:strRef>
              <c:f>'spellen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0.2857142857142857</c:v>
                </c:pt>
                <c:pt idx="6">
                  <c:v>9.5238095238095233E-2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A94-42FB-9BFF-DD4FFAE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6032"/>
        <c:axId val="547955248"/>
      </c:barChart>
      <c:barChart>
        <c:barDir val="col"/>
        <c:grouping val="clustered"/>
        <c:varyColors val="0"/>
        <c:ser>
          <c:idx val="8"/>
          <c:order val="8"/>
          <c:tx>
            <c:strRef>
              <c:f>'spellen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'spellen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94-42FB-9BFF-DD4FFAE82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0736"/>
        <c:axId val="547956816"/>
      </c:barChart>
      <c:catAx>
        <c:axId val="54795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5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6032"/>
        <c:crosses val="autoZero"/>
        <c:crossBetween val="between"/>
        <c:majorUnit val="0.2"/>
        <c:minorUnit val="0.02"/>
      </c:valAx>
      <c:catAx>
        <c:axId val="54796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816"/>
        <c:crosses val="autoZero"/>
        <c:auto val="1"/>
        <c:lblAlgn val="ctr"/>
        <c:lblOffset val="100"/>
        <c:noMultiLvlLbl val="0"/>
      </c:catAx>
      <c:valAx>
        <c:axId val="547956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0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494071146245062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'hoofdrekenen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3-8'!$H$6:$H$12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  <c:pt idx="5">
                  <c:v>0.2857142857142857</c:v>
                </c:pt>
                <c:pt idx="6">
                  <c:v>0.19047619047619047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A5-4265-8E86-F313D4910C70}"/>
            </c:ext>
          </c:extLst>
        </c:ser>
        <c:ser>
          <c:idx val="1"/>
          <c:order val="1"/>
          <c:tx>
            <c:strRef>
              <c:f>'hoofdrekenen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3-8'!$I$6:$I$12</c:f>
              <c:numCache>
                <c:formatCode>0%</c:formatCode>
                <c:ptCount val="7"/>
                <c:pt idx="0">
                  <c:v>0.25</c:v>
                </c:pt>
                <c:pt idx="1">
                  <c:v>0.66666666666666663</c:v>
                </c:pt>
                <c:pt idx="2">
                  <c:v>0</c:v>
                </c:pt>
                <c:pt idx="3">
                  <c:v>0.33333333333333331</c:v>
                </c:pt>
                <c:pt idx="4">
                  <c:v>0.66666666666666663</c:v>
                </c:pt>
                <c:pt idx="5">
                  <c:v>0.42857142857142855</c:v>
                </c:pt>
                <c:pt idx="6">
                  <c:v>0.39087301587301582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A5-4265-8E86-F313D4910C70}"/>
            </c:ext>
          </c:extLst>
        </c:ser>
        <c:ser>
          <c:idx val="2"/>
          <c:order val="2"/>
          <c:tx>
            <c:strRef>
              <c:f>'hoofdrekenen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3-8'!$J$6:$J$12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0.33333333333333331</c:v>
                </c:pt>
                <c:pt idx="4">
                  <c:v>1</c:v>
                </c:pt>
                <c:pt idx="5">
                  <c:v>0.42857142857142855</c:v>
                </c:pt>
                <c:pt idx="6">
                  <c:v>0.55238095238095231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A5-4265-8E86-F313D4910C70}"/>
            </c:ext>
          </c:extLst>
        </c:ser>
        <c:ser>
          <c:idx val="3"/>
          <c:order val="3"/>
          <c:tx>
            <c:strRef>
              <c:f>'hoofdrekenen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3-8'!$K$6:$K$12</c:f>
              <c:numCache>
                <c:formatCode>0%</c:formatCode>
                <c:ptCount val="7"/>
                <c:pt idx="0">
                  <c:v>0.625</c:v>
                </c:pt>
                <c:pt idx="1">
                  <c:v>0</c:v>
                </c:pt>
                <c:pt idx="2">
                  <c:v>0.33333333333333331</c:v>
                </c:pt>
                <c:pt idx="3">
                  <c:v>0.66666666666666663</c:v>
                </c:pt>
                <c:pt idx="4">
                  <c:v>0.33333333333333331</c:v>
                </c:pt>
                <c:pt idx="5">
                  <c:v>0.14285714285714285</c:v>
                </c:pt>
                <c:pt idx="6">
                  <c:v>0.35019841269841273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A5-4265-8E86-F313D4910C70}"/>
            </c:ext>
          </c:extLst>
        </c:ser>
        <c:ser>
          <c:idx val="4"/>
          <c:order val="4"/>
          <c:tx>
            <c:strRef>
              <c:f>'hoofdrekenen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3-8'!$L$6:$L$12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0.66666666666666663</c:v>
                </c:pt>
                <c:pt idx="4">
                  <c:v>0</c:v>
                </c:pt>
                <c:pt idx="5">
                  <c:v>0.14285714285714285</c:v>
                </c:pt>
                <c:pt idx="6">
                  <c:v>0.22857142857142856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A5-4265-8E86-F313D4910C70}"/>
            </c:ext>
          </c:extLst>
        </c:ser>
        <c:ser>
          <c:idx val="5"/>
          <c:order val="5"/>
          <c:tx>
            <c:strRef>
              <c:f>'hoofdrekenen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3-8'!$M$6:$M$12</c:f>
              <c:numCache>
                <c:formatCode>0%</c:formatCode>
                <c:ptCount val="7"/>
                <c:pt idx="0">
                  <c:v>0.125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  <c:pt idx="5">
                  <c:v>0.2857142857142857</c:v>
                </c:pt>
                <c:pt idx="6">
                  <c:v>0.17956349206349206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A5-4265-8E86-F313D4910C70}"/>
            </c:ext>
          </c:extLst>
        </c:ser>
        <c:ser>
          <c:idx val="6"/>
          <c:order val="6"/>
          <c:tx>
            <c:strRef>
              <c:f>'hoofdrekenen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A5-4265-8E86-F313D4910C70}"/>
            </c:ext>
          </c:extLst>
        </c:ser>
        <c:ser>
          <c:idx val="7"/>
          <c:order val="7"/>
          <c:tx>
            <c:strRef>
              <c:f>'hoofdrekenen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3-8'!$S$6:$S$12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7.9365079365079361E-2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A5-4265-8E86-F313D4910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7208"/>
        <c:axId val="547957600"/>
      </c:barChart>
      <c:barChart>
        <c:barDir val="col"/>
        <c:grouping val="clustered"/>
        <c:varyColors val="0"/>
        <c:ser>
          <c:idx val="8"/>
          <c:order val="8"/>
          <c:tx>
            <c:strRef>
              <c:f>'hoofdrekenen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'hoofdrekenen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A5-4265-8E86-F313D4910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7992"/>
        <c:axId val="547958384"/>
      </c:barChart>
      <c:catAx>
        <c:axId val="547957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76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208"/>
        <c:crosses val="autoZero"/>
        <c:crossBetween val="between"/>
        <c:majorUnit val="0.2"/>
        <c:minorUnit val="0.02"/>
      </c:valAx>
      <c:catAx>
        <c:axId val="54795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8384"/>
        <c:crosses val="autoZero"/>
        <c:auto val="1"/>
        <c:lblAlgn val="ctr"/>
        <c:lblOffset val="100"/>
        <c:noMultiLvlLbl val="0"/>
      </c:catAx>
      <c:valAx>
        <c:axId val="547958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79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691699604743085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'rekenen-wiskunde 3-8'!$H$5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3-8'!$H$6:$H$12</c:f>
              <c:numCache>
                <c:formatCode>0%</c:formatCode>
                <c:ptCount val="7"/>
                <c:pt idx="0">
                  <c:v>0</c:v>
                </c:pt>
                <c:pt idx="1">
                  <c:v>0.66666666666666663</c:v>
                </c:pt>
                <c:pt idx="2">
                  <c:v>1</c:v>
                </c:pt>
                <c:pt idx="3">
                  <c:v>0</c:v>
                </c:pt>
                <c:pt idx="4">
                  <c:v>0.25</c:v>
                </c:pt>
                <c:pt idx="5">
                  <c:v>0.2857142857142857</c:v>
                </c:pt>
                <c:pt idx="6">
                  <c:v>0.44047619047619041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4-4BDF-BD85-F5D71315D955}"/>
            </c:ext>
          </c:extLst>
        </c:ser>
        <c:ser>
          <c:idx val="1"/>
          <c:order val="1"/>
          <c:tx>
            <c:strRef>
              <c:f>'rekenen-wiskunde 3-8'!$I$5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0.25</c:v>
                </c:pt>
                <c:pt idx="5">
                  <c:v>0.14285714285714285</c:v>
                </c:pt>
                <c:pt idx="6">
                  <c:v>6.5476190476190479E-2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A4-4BDF-BD85-F5D71315D955}"/>
            </c:ext>
          </c:extLst>
        </c:ser>
        <c:ser>
          <c:idx val="2"/>
          <c:order val="2"/>
          <c:tx>
            <c:strRef>
              <c:f>'rekenen-wiskunde 3-8'!$J$5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0.42857142857142855</c:v>
                </c:pt>
                <c:pt idx="6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A4-4BDF-BD85-F5D71315D955}"/>
            </c:ext>
          </c:extLst>
        </c:ser>
        <c:ser>
          <c:idx val="3"/>
          <c:order val="3"/>
          <c:tx>
            <c:strRef>
              <c:f>'rekenen-wiskunde 3-8'!$K$5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0.66666666666666663</c:v>
                </c:pt>
                <c:pt idx="4">
                  <c:v>0.25</c:v>
                </c:pt>
                <c:pt idx="5">
                  <c:v>0.14285714285714285</c:v>
                </c:pt>
                <c:pt idx="6">
                  <c:v>0.1765873015873016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A4-4BDF-BD85-F5D71315D955}"/>
            </c:ext>
          </c:extLst>
        </c:ser>
        <c:ser>
          <c:idx val="4"/>
          <c:order val="4"/>
          <c:tx>
            <c:strRef>
              <c:f>'rekenen-wiskunde 3-8'!$L$5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3-8'!$L$6:$L$12</c:f>
              <c:numCache>
                <c:formatCode>0%</c:formatCode>
                <c:ptCount val="7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</c:v>
                </c:pt>
                <c:pt idx="4">
                  <c:v>0.75</c:v>
                </c:pt>
                <c:pt idx="5">
                  <c:v>0.2857142857142857</c:v>
                </c:pt>
                <c:pt idx="6">
                  <c:v>0.27380952380952384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A4-4BDF-BD85-F5D71315D955}"/>
            </c:ext>
          </c:extLst>
        </c:ser>
        <c:ser>
          <c:idx val="5"/>
          <c:order val="5"/>
          <c:tx>
            <c:strRef>
              <c:f>'rekenen-wiskunde 3-8'!$M$5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0.5</c:v>
                </c:pt>
                <c:pt idx="5">
                  <c:v>0.5714285714285714</c:v>
                </c:pt>
                <c:pt idx="6">
                  <c:v>0.2341269841269841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A4-4BDF-BD85-F5D71315D955}"/>
            </c:ext>
          </c:extLst>
        </c:ser>
        <c:ser>
          <c:idx val="6"/>
          <c:order val="6"/>
          <c:tx>
            <c:strRef>
              <c:f>'rekenen-wiskunde 3-8'!$R$5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4A4-4BDF-BD85-F5D71315D955}"/>
            </c:ext>
          </c:extLst>
        </c:ser>
        <c:ser>
          <c:idx val="7"/>
          <c:order val="7"/>
          <c:tx>
            <c:strRef>
              <c:f>'rekenen-wiskunde 3-8'!$S$5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0.14285714285714285</c:v>
                </c:pt>
                <c:pt idx="6">
                  <c:v>2.3809523809523808E-2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4A4-4BDF-BD85-F5D71315D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61128"/>
        <c:axId val="547961912"/>
      </c:barChart>
      <c:barChart>
        <c:barDir val="col"/>
        <c:grouping val="clustered"/>
        <c:varyColors val="0"/>
        <c:ser>
          <c:idx val="8"/>
          <c:order val="8"/>
          <c:tx>
            <c:strRef>
              <c:f>'rekenen-wiskunde 3-8'!$T$5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'rekenen-wiskunde 3-8'!$G$6:$G$12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4A4-4BDF-BD85-F5D71315D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304"/>
        <c:axId val="547972496"/>
      </c:barChart>
      <c:catAx>
        <c:axId val="54796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- wiskunde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619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128"/>
        <c:crosses val="autoZero"/>
        <c:crossBetween val="between"/>
        <c:majorUnit val="0.2"/>
        <c:minorUnit val="0.02"/>
      </c:valAx>
      <c:catAx>
        <c:axId val="54796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72496"/>
        <c:crosses val="autoZero"/>
        <c:auto val="1"/>
        <c:lblAlgn val="ctr"/>
        <c:lblOffset val="100"/>
        <c:noMultiLvlLbl val="0"/>
      </c:catAx>
      <c:valAx>
        <c:axId val="5479724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3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889328063241107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A8-4C02-913F-CB2D326801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A8-4C02-913F-CB2D326801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A8-4C02-913F-CB2D326801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A8-4C02-913F-CB2D326801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A8-4C02-913F-CB2D326801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A8-4C02-913F-CB2D326801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A8-4C02-913F-CB2D326801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A8-4C02-913F-CB2D326801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A8-4C02-913F-CB2D326801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A8-4C02-913F-CB2D326801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A8-4C02-913F-CB2D326801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A8-4C02-913F-CB2D32680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6184"/>
        <c:axId val="4343773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A8-4C02-913F-CB2D32680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34373440"/>
        <c:axId val="434372656"/>
      </c:barChart>
      <c:catAx>
        <c:axId val="43437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</a:t>
                </a:r>
              </a:p>
            </c:rich>
          </c:tx>
          <c:layout>
            <c:manualLayout>
              <c:xMode val="edge"/>
              <c:yMode val="edge"/>
              <c:x val="0.33150131999157184"/>
              <c:y val="0.930771605512885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73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6184"/>
        <c:crosses val="autoZero"/>
        <c:crossBetween val="between"/>
        <c:majorUnit val="0.2"/>
      </c:valAx>
      <c:catAx>
        <c:axId val="4343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4372656"/>
        <c:crosses val="autoZero"/>
        <c:auto val="0"/>
        <c:lblAlgn val="ctr"/>
        <c:lblOffset val="100"/>
        <c:noMultiLvlLbl val="0"/>
      </c:catAx>
      <c:valAx>
        <c:axId val="4343726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34373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B9-400C-99F9-5C2EE452AFB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B9-400C-99F9-5C2EE452AFB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B9-400C-99F9-5C2EE452AFB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B9-400C-99F9-5C2EE452AFB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B9-400C-99F9-5C2EE452AFB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B9-400C-99F9-5C2EE452AFB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B9-400C-99F9-5C2EE452AFB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B9-400C-99F9-5C2EE452AFB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B9-400C-99F9-5C2EE452AFB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B9-400C-99F9-5C2EE452AFB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B9-400C-99F9-5C2EE452AFB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B9-400C-99F9-5C2EE452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8536"/>
        <c:axId val="4343722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B9-400C-99F9-5C2EE452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952"/>
        <c:axId val="442137776"/>
      </c:barChart>
      <c:catAx>
        <c:axId val="434378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</a:t>
                </a:r>
              </a:p>
            </c:rich>
          </c:tx>
          <c:layout>
            <c:manualLayout>
              <c:xMode val="edge"/>
              <c:yMode val="edge"/>
              <c:x val="0.3140763003401984"/>
              <c:y val="0.930947422798696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2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22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8536"/>
        <c:crosses val="autoZero"/>
        <c:crossBetween val="between"/>
        <c:majorUnit val="0.2"/>
      </c:valAx>
      <c:catAx>
        <c:axId val="442138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7776"/>
        <c:crosses val="autoZero"/>
        <c:auto val="0"/>
        <c:lblAlgn val="ctr"/>
        <c:lblOffset val="100"/>
        <c:noMultiLvlLbl val="0"/>
      </c:catAx>
      <c:valAx>
        <c:axId val="442137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9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8DA-4905-B6B4-CBE867C50D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8DA-4905-B6B4-CBE867C50D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8DA-4905-B6B4-CBE867C50D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8DA-4905-B6B4-CBE867C50D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8DA-4905-B6B4-CBE867C50D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DA-4905-B6B4-CBE867C50DC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8DA-4905-B6B4-CBE867C50D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8DA-4905-B6B4-CBE867C50D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8DA-4905-B6B4-CBE867C50D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8DA-4905-B6B4-CBE867C50D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8DA-4905-B6B4-CBE867C50D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8DA-4905-B6B4-CBE867C50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8168"/>
        <c:axId val="442137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8DA-4905-B6B4-CBE867C50D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560"/>
        <c:axId val="442139344"/>
      </c:barChart>
      <c:catAx>
        <c:axId val="442138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44444444444445"/>
              <c:y val="0.927578956972537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7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7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8168"/>
        <c:crosses val="autoZero"/>
        <c:crossBetween val="between"/>
        <c:majorUnit val="0.2"/>
      </c:valAx>
      <c:catAx>
        <c:axId val="44213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9344"/>
        <c:crosses val="autoZero"/>
        <c:auto val="0"/>
        <c:lblAlgn val="ctr"/>
        <c:lblOffset val="100"/>
        <c:noMultiLvlLbl val="0"/>
      </c:catAx>
      <c:valAx>
        <c:axId val="4421393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5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17-4489-BE34-AA1B0C6AA8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F17-4489-BE34-AA1B0C6AA8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F17-4489-BE34-AA1B0C6AA8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F17-4489-BE34-AA1B0C6AA8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F17-4489-BE34-AA1B0C6AA8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17-4489-BE34-AA1B0C6AA8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F17-4489-BE34-AA1B0C6AA8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F17-4489-BE34-AA1B0C6AA8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F17-4489-BE34-AA1B0C6AA8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F17-4489-BE34-AA1B0C6AA8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F17-4489-BE34-AA1B0C6AA8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F17-4489-BE34-AA1B0C6AA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42088"/>
        <c:axId val="4421424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17-4489-BE34-AA1B0C6AA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83552"/>
        <c:axId val="441883160"/>
      </c:barChart>
      <c:catAx>
        <c:axId val="442142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24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088"/>
        <c:crosses val="autoZero"/>
        <c:crossBetween val="between"/>
        <c:majorUnit val="0.2"/>
      </c:valAx>
      <c:catAx>
        <c:axId val="44188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3160"/>
        <c:crosses val="autoZero"/>
        <c:auto val="0"/>
        <c:lblAlgn val="ctr"/>
        <c:lblOffset val="100"/>
        <c:noMultiLvlLbl val="0"/>
      </c:catAx>
      <c:valAx>
        <c:axId val="441883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83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3D9-4E7A-8436-4B2EB25AA4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3D9-4E7A-8436-4B2EB25AA4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3D9-4E7A-8436-4B2EB25AA4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3D9-4E7A-8436-4B2EB25AA4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3D9-4E7A-8436-4B2EB25AA4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D9-4E7A-8436-4B2EB25AA44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3D9-4E7A-8436-4B2EB25AA4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3D9-4E7A-8436-4B2EB25AA4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3D9-4E7A-8436-4B2EB25AA4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3D9-4E7A-8436-4B2EB25AA4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3D9-4E7A-8436-4B2EB25AA4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3D9-4E7A-8436-4B2EB25AA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9736"/>
        <c:axId val="4421401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3D9-4E7A-8436-4B2EB25AA4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40520"/>
        <c:axId val="442136600"/>
      </c:barChart>
      <c:catAx>
        <c:axId val="442139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01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9736"/>
        <c:crosses val="autoZero"/>
        <c:crossBetween val="between"/>
        <c:majorUnit val="0.2"/>
      </c:valAx>
      <c:catAx>
        <c:axId val="442140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6600"/>
        <c:crosses val="autoZero"/>
        <c:auto val="0"/>
        <c:lblAlgn val="ctr"/>
        <c:lblOffset val="100"/>
        <c:noMultiLvlLbl val="0"/>
      </c:catAx>
      <c:valAx>
        <c:axId val="442136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40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28-4583-B1F0-99814E3465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28-4583-B1F0-99814E3465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8-4583-B1F0-99814E3465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8-4583-B1F0-99814E3465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28-4583-B1F0-99814E3465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28-4583-B1F0-99814E34659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28-4583-B1F0-99814E3465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28-4583-B1F0-99814E3465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28-4583-B1F0-99814E3465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28-4583-B1F0-99814E3465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28-4583-B1F0-99814E3465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28-4583-B1F0-99814E346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5032"/>
        <c:axId val="442135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28-4583-B1F0-99814E346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872"/>
        <c:axId val="442320576"/>
      </c:barChart>
      <c:catAx>
        <c:axId val="442135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5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032"/>
        <c:crosses val="autoZero"/>
        <c:crossBetween val="between"/>
        <c:majorUnit val="0.2"/>
      </c:valAx>
      <c:catAx>
        <c:axId val="44231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576"/>
        <c:crosses val="autoZero"/>
        <c:auto val="0"/>
        <c:lblAlgn val="ctr"/>
        <c:lblOffset val="100"/>
        <c:noMultiLvlLbl val="0"/>
      </c:catAx>
      <c:valAx>
        <c:axId val="44232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8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CF-4404-A372-A3E419EE27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CF-4404-A372-A3E419EE27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ECF-4404-A372-A3E419EE27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ECF-4404-A372-A3E419EE27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ECF-4404-A372-A3E419EE27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CF-4404-A372-A3E419EE273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ECF-4404-A372-A3E419EE27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ECF-4404-A372-A3E419EE27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ECF-4404-A372-A3E419EE27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ECF-4404-A372-A3E419EE27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ECF-4404-A372-A3E419EE27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ECF-4404-A372-A3E419EE2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4304"/>
        <c:axId val="4423174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ECF-4404-A372-A3E419EE2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4696"/>
        <c:axId val="442315088"/>
      </c:barChart>
      <c:catAx>
        <c:axId val="44231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74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4304"/>
        <c:crosses val="autoZero"/>
        <c:crossBetween val="between"/>
        <c:majorUnit val="0.2"/>
      </c:valAx>
      <c:catAx>
        <c:axId val="442314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5088"/>
        <c:crosses val="autoZero"/>
        <c:auto val="0"/>
        <c:lblAlgn val="ctr"/>
        <c:lblOffset val="100"/>
        <c:noMultiLvlLbl val="0"/>
      </c:catAx>
      <c:valAx>
        <c:axId val="442315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4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3B9-4CDB-B190-1545BEA0631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3B9-4CDB-B190-1545BEA0631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3B9-4CDB-B190-1545BEA0631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3B9-4CDB-B190-1545BEA0631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3B9-4CDB-B190-1545BEA063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B9-4CDB-B190-1545BEA0631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3B9-4CDB-B190-1545BEA0631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3B9-4CDB-B190-1545BEA0631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3B9-4CDB-B190-1545BEA0631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3B9-4CDB-B190-1545BEA0631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3B9-4CDB-B190-1545BEA0631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3B9-4CDB-B190-1545BEA06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7832"/>
        <c:axId val="4423217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3B9-4CDB-B190-1545BEA063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480"/>
        <c:axId val="442320968"/>
      </c:barChart>
      <c:catAx>
        <c:axId val="44231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1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17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832"/>
        <c:crosses val="autoZero"/>
        <c:crossBetween val="between"/>
        <c:majorUnit val="0.2"/>
      </c:valAx>
      <c:catAx>
        <c:axId val="442315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968"/>
        <c:crosses val="autoZero"/>
        <c:auto val="0"/>
        <c:lblAlgn val="ctr"/>
        <c:lblOffset val="100"/>
        <c:noMultiLvlLbl val="0"/>
      </c:catAx>
      <c:valAx>
        <c:axId val="44232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4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DC9-420A-9836-A6BAE225A4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C9-420A-9836-A6BAE225A4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DC9-420A-9836-A6BAE225A4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DC9-420A-9836-A6BAE225A4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C9-420A-9836-A6BAE225A4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C9-420A-9836-A6BAE225A48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DC9-420A-9836-A6BAE225A4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DC9-420A-9836-A6BAE225A4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DC9-420A-9836-A6BAE225A4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DC9-420A-9836-A6BAE225A4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DC9-420A-9836-A6BAE225A4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DC9-420A-9836-A6BAE225A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6264"/>
        <c:axId val="4423190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C9-420A-9836-A6BAE225A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7048"/>
        <c:axId val="442318616"/>
      </c:barChart>
      <c:catAx>
        <c:axId val="44231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90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6264"/>
        <c:crosses val="autoZero"/>
        <c:crossBetween val="between"/>
        <c:majorUnit val="0.2"/>
      </c:valAx>
      <c:catAx>
        <c:axId val="442317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8616"/>
        <c:crosses val="autoZero"/>
        <c:auto val="0"/>
        <c:lblAlgn val="ctr"/>
        <c:lblOffset val="100"/>
        <c:noMultiLvlLbl val="0"/>
      </c:catAx>
      <c:valAx>
        <c:axId val="4423186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7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FB-4A25-99A1-F9261210786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3FB-4A25-99A1-F9261210786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3FB-4A25-99A1-F926121078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3FB-4A25-99A1-F9261210786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3FB-4A25-99A1-F926121078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FB-4A25-99A1-F9261210786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3FB-4A25-99A1-F9261210786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3FB-4A25-99A1-F9261210786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3FB-4A25-99A1-F926121078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3FB-4A25-99A1-F9261210786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3FB-4A25-99A1-F926121078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3FB-4A25-99A1-F92612107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9792"/>
        <c:axId val="4423201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3FB-4A25-99A1-F92612107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5816"/>
        <c:axId val="442141304"/>
      </c:barChart>
      <c:catAx>
        <c:axId val="44231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95061728395061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0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01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792"/>
        <c:crosses val="autoZero"/>
        <c:crossBetween val="between"/>
        <c:majorUnit val="0.2"/>
      </c:valAx>
      <c:catAx>
        <c:axId val="442135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41304"/>
        <c:crosses val="autoZero"/>
        <c:auto val="0"/>
        <c:lblAlgn val="ctr"/>
        <c:lblOffset val="100"/>
        <c:noMultiLvlLbl val="0"/>
      </c:catAx>
      <c:valAx>
        <c:axId val="4421413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5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12-4B6E-8F58-5E325FF8EF6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12-4B6E-8F58-5E325FF8EF6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12-4B6E-8F58-5E325FF8EF6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12-4B6E-8F58-5E325FF8EF6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12-4B6E-8F58-5E325FF8EF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12-4B6E-8F58-5E325FF8EF6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12-4B6E-8F58-5E325FF8EF6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12-4B6E-8F58-5E325FF8EF6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B12-4B6E-8F58-5E325FF8EF6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B12-4B6E-8F58-5E325FF8EF6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B12-4B6E-8F58-5E325FF8EF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B12-4B6E-8F58-5E325FF8E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42088"/>
        <c:axId val="4421424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12-4B6E-8F58-5E325FF8E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83552"/>
        <c:axId val="441883160"/>
      </c:barChart>
      <c:catAx>
        <c:axId val="442142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24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088"/>
        <c:crosses val="autoZero"/>
        <c:crossBetween val="between"/>
        <c:majorUnit val="0.2"/>
      </c:valAx>
      <c:catAx>
        <c:axId val="44188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3160"/>
        <c:crosses val="autoZero"/>
        <c:auto val="0"/>
        <c:lblAlgn val="ctr"/>
        <c:lblOffset val="100"/>
        <c:noMultiLvlLbl val="0"/>
      </c:catAx>
      <c:valAx>
        <c:axId val="441883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83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F9-42CB-9CFB-1712DF055B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F9-42CB-9CFB-1712DF055B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0F9-42CB-9CFB-1712DF055B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0F9-42CB-9CFB-1712DF055B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0F9-42CB-9CFB-1712DF055B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0F9-42CB-9CFB-1712DF055B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0F9-42CB-9CFB-1712DF055B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0F9-42CB-9CFB-1712DF055B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0F9-42CB-9CFB-1712DF055B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0F9-42CB-9CFB-1712DF055B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0F9-42CB-9CFB-1712DF055B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0F9-42CB-9CFB-1712DF05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984"/>
        <c:axId val="4418823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0F9-42CB-9CFB-1712DF05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280"/>
        <c:axId val="441880416"/>
      </c:barChart>
      <c:catAx>
        <c:axId val="44188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3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984"/>
        <c:crosses val="autoZero"/>
        <c:crossBetween val="between"/>
        <c:majorUnit val="0.2"/>
      </c:valAx>
      <c:catAx>
        <c:axId val="44187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0416"/>
        <c:crosses val="autoZero"/>
        <c:auto val="0"/>
        <c:lblAlgn val="ctr"/>
        <c:lblOffset val="100"/>
        <c:noMultiLvlLbl val="0"/>
      </c:catAx>
      <c:valAx>
        <c:axId val="441880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479-43D0-927D-8ECCA95F2B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479-43D0-927D-8ECCA95F2B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479-43D0-927D-8ECCA95F2B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479-43D0-927D-8ECCA95F2B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479-43D0-927D-8ECCA95F2B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79-43D0-927D-8ECCA95F2B4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479-43D0-927D-8ECCA95F2B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479-43D0-927D-8ECCA95F2B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479-43D0-927D-8ECCA95F2B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479-43D0-927D-8ECCA95F2B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479-43D0-927D-8ECCA95F2B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479-43D0-927D-8ECCA95F2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456"/>
        <c:axId val="441882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79-43D0-927D-8ECCA95F2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672"/>
        <c:axId val="441884336"/>
      </c:barChart>
      <c:catAx>
        <c:axId val="441878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456"/>
        <c:crosses val="autoZero"/>
        <c:crossBetween val="between"/>
        <c:majorUnit val="0.2"/>
      </c:valAx>
      <c:catAx>
        <c:axId val="441877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4336"/>
        <c:crosses val="autoZero"/>
        <c:auto val="0"/>
        <c:lblAlgn val="ctr"/>
        <c:lblOffset val="100"/>
        <c:noMultiLvlLbl val="0"/>
      </c:catAx>
      <c:valAx>
        <c:axId val="441884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1F-427B-8A83-56EBDA9BCDA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1F-427B-8A83-56EBDA9BCDA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1F-427B-8A83-56EBDA9BCDA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B1F-427B-8A83-56EBDA9BCDA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B1F-427B-8A83-56EBDA9BCD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1F-427B-8A83-56EBDA9BCDA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B1F-427B-8A83-56EBDA9BCDA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B1F-427B-8A83-56EBDA9BCDA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B1F-427B-8A83-56EBDA9BCDA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B1F-427B-8A83-56EBDA9BCDA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B1F-427B-8A83-56EBDA9BCD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1F-427B-8A83-56EBDA9BC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064"/>
        <c:axId val="441878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1F-427B-8A83-56EBDA9BCD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9240"/>
        <c:axId val="441879632"/>
      </c:barChart>
      <c:catAx>
        <c:axId val="44187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78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064"/>
        <c:crosses val="autoZero"/>
        <c:crossBetween val="between"/>
        <c:majorUnit val="0.2"/>
      </c:valAx>
      <c:catAx>
        <c:axId val="441879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79632"/>
        <c:crosses val="autoZero"/>
        <c:auto val="0"/>
        <c:lblAlgn val="ctr"/>
        <c:lblOffset val="100"/>
        <c:noMultiLvlLbl val="0"/>
      </c:catAx>
      <c:valAx>
        <c:axId val="441879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9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FBC-4739-982E-70B72D10FE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FBC-4739-982E-70B72D10FE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FBC-4739-982E-70B72D10FE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FBC-4739-982E-70B72D10FE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FBC-4739-982E-70B72D10FE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BC-4739-982E-70B72D10FE0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FBC-4739-982E-70B72D10FE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FBC-4739-982E-70B72D10FE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FBC-4739-982E-70B72D10FE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FBC-4739-982E-70B72D10FE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FBC-4739-982E-70B72D10FE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FBC-4739-982E-70B72D10F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984"/>
        <c:axId val="4418823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FBC-4739-982E-70B72D10F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280"/>
        <c:axId val="441880416"/>
      </c:barChart>
      <c:catAx>
        <c:axId val="44188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3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984"/>
        <c:crosses val="autoZero"/>
        <c:crossBetween val="between"/>
        <c:majorUnit val="0.2"/>
      </c:valAx>
      <c:catAx>
        <c:axId val="44187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0416"/>
        <c:crosses val="autoZero"/>
        <c:auto val="0"/>
        <c:lblAlgn val="ctr"/>
        <c:lblOffset val="100"/>
        <c:noMultiLvlLbl val="0"/>
      </c:catAx>
      <c:valAx>
        <c:axId val="441880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EC-498A-B130-8743185574F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8EC-498A-B130-8743185574F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8EC-498A-B130-8743185574F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8EC-498A-B130-8743185574F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8EC-498A-B130-8743185574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EC-498A-B130-8743185574F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8EC-498A-B130-8743185574F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8EC-498A-B130-8743185574F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8EC-498A-B130-8743185574F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8EC-498A-B130-8743185574F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8EC-498A-B130-8743185574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8EC-498A-B130-87431855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200"/>
        <c:axId val="441881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8EC-498A-B130-874318557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1584"/>
        <c:axId val="531445112"/>
      </c:barChart>
      <c:catAx>
        <c:axId val="44188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1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200"/>
        <c:crosses val="autoZero"/>
        <c:crossBetween val="between"/>
        <c:majorUnit val="0.2"/>
      </c:valAx>
      <c:catAx>
        <c:axId val="531441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112"/>
        <c:crosses val="autoZero"/>
        <c:auto val="0"/>
        <c:lblAlgn val="ctr"/>
        <c:lblOffset val="100"/>
        <c:noMultiLvlLbl val="0"/>
      </c:catAx>
      <c:valAx>
        <c:axId val="531445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15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EC-42FD-A6E7-C5BB4C57A4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5EC-42FD-A6E7-C5BB4C57A4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5EC-42FD-A6E7-C5BB4C57A4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5EC-42FD-A6E7-C5BB4C57A4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5EC-42FD-A6E7-C5BB4C57A4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EC-42FD-A6E7-C5BB4C57A4D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5EC-42FD-A6E7-C5BB4C57A4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5EC-42FD-A6E7-C5BB4C57A4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5EC-42FD-A6E7-C5BB4C57A4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5EC-42FD-A6E7-C5BB4C57A4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5EC-42FD-A6E7-C5BB4C57A4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5EC-42FD-A6E7-C5BB4C57A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1976"/>
        <c:axId val="531444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EC-42FD-A6E7-C5BB4C57A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0016"/>
        <c:axId val="531445896"/>
      </c:barChart>
      <c:catAx>
        <c:axId val="531441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95061728395061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4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4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976"/>
        <c:crosses val="autoZero"/>
        <c:crossBetween val="between"/>
        <c:majorUnit val="0.2"/>
      </c:valAx>
      <c:catAx>
        <c:axId val="53144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896"/>
        <c:crosses val="autoZero"/>
        <c:auto val="0"/>
        <c:lblAlgn val="ctr"/>
        <c:lblOffset val="100"/>
        <c:noMultiLvlLbl val="0"/>
      </c:catAx>
      <c:valAx>
        <c:axId val="531445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0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173-410A-B920-490A1FF9D9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173-410A-B920-490A1FF9D9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173-410A-B920-490A1FF9D9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173-410A-B920-490A1FF9D9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173-410A-B920-490A1FF9D9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73-410A-B920-490A1FF9D96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173-410A-B920-490A1FF9D9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173-410A-B920-490A1FF9D9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173-410A-B920-490A1FF9D9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173-410A-B920-490A1FF9D9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173-410A-B920-490A1FF9D9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173-410A-B920-490A1FF9D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2368"/>
        <c:axId val="5314435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73-410A-B920-490A1FF9D9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6288"/>
        <c:axId val="531442760"/>
      </c:barChart>
      <c:catAx>
        <c:axId val="53144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35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2368"/>
        <c:crosses val="autoZero"/>
        <c:crossBetween val="between"/>
        <c:majorUnit val="0.2"/>
      </c:valAx>
      <c:catAx>
        <c:axId val="53144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2760"/>
        <c:crosses val="autoZero"/>
        <c:auto val="0"/>
        <c:lblAlgn val="ctr"/>
        <c:lblOffset val="100"/>
        <c:noMultiLvlLbl val="0"/>
      </c:catAx>
      <c:valAx>
        <c:axId val="5314427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6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139-48A8-89D1-1DA954D1EC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139-48A8-89D1-1DA954D1EC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139-48A8-89D1-1DA954D1EC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139-48A8-89D1-1DA954D1EC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139-48A8-89D1-1DA954D1EC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39-48A8-89D1-1DA954D1EC8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139-48A8-89D1-1DA954D1EC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139-48A8-89D1-1DA954D1EC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139-48A8-89D1-1DA954D1EC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139-48A8-89D1-1DA954D1EC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139-48A8-89D1-1DA954D1EC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139-48A8-89D1-1DA954D1E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3152"/>
        <c:axId val="531445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139-48A8-89D1-1DA954D1E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7072"/>
        <c:axId val="531439624"/>
      </c:barChart>
      <c:catAx>
        <c:axId val="53144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5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152"/>
        <c:crosses val="autoZero"/>
        <c:crossBetween val="between"/>
        <c:majorUnit val="0.2"/>
      </c:valAx>
      <c:catAx>
        <c:axId val="53144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39624"/>
        <c:crosses val="autoZero"/>
        <c:auto val="0"/>
        <c:lblAlgn val="ctr"/>
        <c:lblOffset val="100"/>
        <c:noMultiLvlLbl val="0"/>
      </c:catAx>
      <c:valAx>
        <c:axId val="531439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7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95F-4A32-A965-7C6811D139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95F-4A32-A965-7C6811D139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95F-4A32-A965-7C6811D139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95F-4A32-A965-7C6811D139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95F-4A32-A965-7C6811D139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5F-4A32-A965-7C6811D139B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95F-4A32-A965-7C6811D139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95F-4A32-A965-7C6811D139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95F-4A32-A965-7C6811D139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95F-4A32-A965-7C6811D139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95F-4A32-A965-7C6811D139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95F-4A32-A965-7C6811D1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0800"/>
        <c:axId val="5314411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95F-4A32-A965-7C6811D13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1424"/>
        <c:axId val="531853384"/>
      </c:barChart>
      <c:catAx>
        <c:axId val="53144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11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0800"/>
        <c:crosses val="autoZero"/>
        <c:crossBetween val="between"/>
        <c:majorUnit val="0.2"/>
      </c:valAx>
      <c:catAx>
        <c:axId val="53185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3384"/>
        <c:crosses val="autoZero"/>
        <c:auto val="0"/>
        <c:lblAlgn val="ctr"/>
        <c:lblOffset val="100"/>
        <c:noMultiLvlLbl val="0"/>
      </c:catAx>
      <c:valAx>
        <c:axId val="531853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1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FE0-4878-8085-0194324A77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FE0-4878-8085-0194324A77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FE0-4878-8085-0194324A77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FE0-4878-8085-0194324A77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FE0-4878-8085-0194324A77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FE0-4878-8085-0194324A77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FE0-4878-8085-0194324A77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FE0-4878-8085-0194324A77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FE0-4878-8085-0194324A77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FE0-4878-8085-0194324A77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FE0-4878-8085-0194324A77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FE0-4878-8085-0194324A7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2992"/>
        <c:axId val="5318502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E0-4878-8085-0194324A7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3776"/>
        <c:axId val="531854168"/>
      </c:barChart>
      <c:catAx>
        <c:axId val="53185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2992"/>
        <c:crosses val="autoZero"/>
        <c:crossBetween val="between"/>
        <c:majorUnit val="0.2"/>
      </c:valAx>
      <c:catAx>
        <c:axId val="531853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4168"/>
        <c:crosses val="autoZero"/>
        <c:auto val="0"/>
        <c:lblAlgn val="ctr"/>
        <c:lblOffset val="100"/>
        <c:noMultiLvlLbl val="0"/>
      </c:catAx>
      <c:valAx>
        <c:axId val="531854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37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43-4E99-8EF4-BD5317F0BD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943-4E99-8EF4-BD5317F0BD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943-4E99-8EF4-BD5317F0BD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943-4E99-8EF4-BD5317F0BD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943-4E99-8EF4-BD5317F0BD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43-4E99-8EF4-BD5317F0BD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943-4E99-8EF4-BD5317F0BD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943-4E99-8EF4-BD5317F0BD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943-4E99-8EF4-BD5317F0BD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943-4E99-8EF4-BD5317F0BD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943-4E99-8EF4-BD5317F0BD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943-4E99-8EF4-BD5317F0B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4560"/>
        <c:axId val="531849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43-4E99-8EF4-BD5317F0B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2208"/>
        <c:axId val="531852600"/>
      </c:barChart>
      <c:catAx>
        <c:axId val="5318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49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4560"/>
        <c:crosses val="autoZero"/>
        <c:crossBetween val="between"/>
        <c:majorUnit val="0.2"/>
      </c:valAx>
      <c:catAx>
        <c:axId val="53185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2600"/>
        <c:crosses val="autoZero"/>
        <c:auto val="0"/>
        <c:lblAlgn val="ctr"/>
        <c:lblOffset val="100"/>
        <c:noMultiLvlLbl val="0"/>
      </c:catAx>
      <c:valAx>
        <c:axId val="531852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2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065-4B86-8CF0-F4A55EFE6B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065-4B86-8CF0-F4A55EFE6B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065-4B86-8CF0-F4A55EFE6B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065-4B86-8CF0-F4A55EFE6B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065-4B86-8CF0-F4A55EFE6B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065-4B86-8CF0-F4A55EFE6B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065-4B86-8CF0-F4A55EFE6B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065-4B86-8CF0-F4A55EFE6B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065-4B86-8CF0-F4A55EFE6B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065-4B86-8CF0-F4A55EFE6B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065-4B86-8CF0-F4A55EFE6B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065-4B86-8CF0-F4A55EFE6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5344"/>
        <c:axId val="531850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065-4B86-8CF0-F4A55EFE6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5736"/>
        <c:axId val="531856520"/>
      </c:barChart>
      <c:catAx>
        <c:axId val="53185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927831243316807"/>
              <c:y val="0.95036848490615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5344"/>
        <c:crosses val="autoZero"/>
        <c:crossBetween val="between"/>
        <c:majorUnit val="0.2"/>
      </c:valAx>
      <c:catAx>
        <c:axId val="531855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6520"/>
        <c:crosses val="autoZero"/>
        <c:auto val="0"/>
        <c:lblAlgn val="ctr"/>
        <c:lblOffset val="100"/>
        <c:noMultiLvlLbl val="0"/>
      </c:catAx>
      <c:valAx>
        <c:axId val="531856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5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1C-4772-BB4E-34C9C40B3B5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1C-4772-BB4E-34C9C40B3B5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B1C-4772-BB4E-34C9C40B3B5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B1C-4772-BB4E-34C9C40B3B5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B1C-4772-BB4E-34C9C40B3B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1C-4772-BB4E-34C9C40B3B5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B1C-4772-BB4E-34C9C40B3B5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B1C-4772-BB4E-34C9C40B3B5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B1C-4772-BB4E-34C9C40B3B5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B1C-4772-BB4E-34C9C40B3B5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B1C-4772-BB4E-34C9C40B3B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B1C-4772-BB4E-34C9C40B3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49856"/>
        <c:axId val="531851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B1C-4772-BB4E-34C9C40B3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5192"/>
        <c:axId val="531325584"/>
      </c:barChart>
      <c:catAx>
        <c:axId val="53184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1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1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856"/>
        <c:crosses val="autoZero"/>
        <c:crossBetween val="between"/>
        <c:majorUnit val="0.2"/>
      </c:valAx>
      <c:catAx>
        <c:axId val="53132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5584"/>
        <c:crosses val="autoZero"/>
        <c:auto val="0"/>
        <c:lblAlgn val="ctr"/>
        <c:lblOffset val="100"/>
        <c:noMultiLvlLbl val="0"/>
      </c:catAx>
      <c:valAx>
        <c:axId val="5313255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18C-4BD0-B8A5-9EA9FE0148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18C-4BD0-B8A5-9EA9FE0148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18C-4BD0-B8A5-9EA9FE0148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18C-4BD0-B8A5-9EA9FE0148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18C-4BD0-B8A5-9EA9FE0148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8C-4BD0-B8A5-9EA9FE0148E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18C-4BD0-B8A5-9EA9FE0148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18C-4BD0-B8A5-9EA9FE0148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18C-4BD0-B8A5-9EA9FE0148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18C-4BD0-B8A5-9EA9FE0148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18C-4BD0-B8A5-9EA9FE0148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18C-4BD0-B8A5-9EA9FE01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7544"/>
        <c:axId val="531323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8C-4BD0-B8A5-9EA9FE0148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4408"/>
        <c:axId val="531327152"/>
      </c:barChart>
      <c:catAx>
        <c:axId val="53132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3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544"/>
        <c:crosses val="autoZero"/>
        <c:crossBetween val="between"/>
        <c:majorUnit val="0.2"/>
      </c:valAx>
      <c:catAx>
        <c:axId val="531324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7152"/>
        <c:crosses val="autoZero"/>
        <c:auto val="0"/>
        <c:lblAlgn val="ctr"/>
        <c:lblOffset val="100"/>
        <c:noMultiLvlLbl val="0"/>
      </c:catAx>
      <c:valAx>
        <c:axId val="531327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4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C4-42C2-85F8-5EF07C7EB65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C4-42C2-85F8-5EF07C7EB65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C4-42C2-85F8-5EF07C7EB65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EC4-42C2-85F8-5EF07C7EB65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EC4-42C2-85F8-5EF07C7EB6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C4-42C2-85F8-5EF07C7EB65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EC4-42C2-85F8-5EF07C7EB65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EC4-42C2-85F8-5EF07C7EB65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EC4-42C2-85F8-5EF07C7EB65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EC4-42C2-85F8-5EF07C7EB65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EC4-42C2-85F8-5EF07C7EB6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C4-42C2-85F8-5EF07C7EB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456"/>
        <c:axId val="441882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C4-42C2-85F8-5EF07C7EB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672"/>
        <c:axId val="441884336"/>
      </c:barChart>
      <c:catAx>
        <c:axId val="441878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456"/>
        <c:crosses val="autoZero"/>
        <c:crossBetween val="between"/>
        <c:majorUnit val="0.2"/>
      </c:valAx>
      <c:catAx>
        <c:axId val="441877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4336"/>
        <c:crosses val="autoZero"/>
        <c:auto val="0"/>
        <c:lblAlgn val="ctr"/>
        <c:lblOffset val="100"/>
        <c:noMultiLvlLbl val="0"/>
      </c:catAx>
      <c:valAx>
        <c:axId val="441884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759-4888-B195-FD9E4AC506C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759-4888-B195-FD9E4AC506C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759-4888-B195-FD9E4AC506C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759-4888-B195-FD9E4AC506C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759-4888-B195-FD9E4AC506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59-4888-B195-FD9E4AC506C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759-4888-B195-FD9E4AC506C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759-4888-B195-FD9E4AC506C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759-4888-B195-FD9E4AC506C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759-4888-B195-FD9E4AC506C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759-4888-B195-FD9E4AC506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59-4888-B195-FD9E4AC50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6368"/>
        <c:axId val="531326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59-4888-B195-FD9E4AC50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8328"/>
        <c:axId val="531324800"/>
      </c:barChart>
      <c:catAx>
        <c:axId val="53132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4138880788045"/>
              <c:y val="0.952868503937007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6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368"/>
        <c:crosses val="autoZero"/>
        <c:crossBetween val="between"/>
        <c:majorUnit val="0.2"/>
      </c:valAx>
      <c:catAx>
        <c:axId val="531328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4800"/>
        <c:crosses val="autoZero"/>
        <c:auto val="0"/>
        <c:lblAlgn val="ctr"/>
        <c:lblOffset val="100"/>
        <c:noMultiLvlLbl val="0"/>
      </c:catAx>
      <c:valAx>
        <c:axId val="5313248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83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398-489A-8675-6B1DC5D80B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398-489A-8675-6B1DC5D80B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398-489A-8675-6B1DC5D80B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398-489A-8675-6B1DC5D80B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398-489A-8675-6B1DC5D80B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398-489A-8675-6B1DC5D80B3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398-489A-8675-6B1DC5D80B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398-489A-8675-6B1DC5D80B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398-489A-8675-6B1DC5D80B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398-489A-8675-6B1DC5D80B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398-489A-8675-6B1DC5D80B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398-489A-8675-6B1DC5D8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2448"/>
        <c:axId val="531327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398-489A-8675-6B1DC5D8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0880"/>
        <c:axId val="531322056"/>
      </c:barChart>
      <c:catAx>
        <c:axId val="53132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7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2448"/>
        <c:crosses val="autoZero"/>
        <c:crossBetween val="between"/>
        <c:majorUnit val="0.2"/>
      </c:valAx>
      <c:catAx>
        <c:axId val="53132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2056"/>
        <c:crosses val="autoZero"/>
        <c:auto val="0"/>
        <c:lblAlgn val="ctr"/>
        <c:lblOffset val="100"/>
        <c:noMultiLvlLbl val="0"/>
      </c:catAx>
      <c:valAx>
        <c:axId val="5313220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08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61E-4D10-A28A-C83744F5B81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61E-4D10-A28A-C83744F5B81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61E-4D10-A28A-C83744F5B81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61E-4D10-A28A-C83744F5B81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61E-4D10-A28A-C83744F5B8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61E-4D10-A28A-C83744F5B81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61E-4D10-A28A-C83744F5B81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61E-4D10-A28A-C83744F5B81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61E-4D10-A28A-C83744F5B81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61E-4D10-A28A-C83744F5B81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61E-4D10-A28A-C83744F5B8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61E-4D10-A28A-C83744F5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3624"/>
        <c:axId val="5313240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61E-4D10-A28A-C83744F5B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7512"/>
        <c:axId val="532301632"/>
      </c:barChart>
      <c:catAx>
        <c:axId val="53132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40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624"/>
        <c:crosses val="autoZero"/>
        <c:crossBetween val="between"/>
        <c:majorUnit val="0.2"/>
      </c:valAx>
      <c:catAx>
        <c:axId val="532307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1632"/>
        <c:crosses val="autoZero"/>
        <c:auto val="0"/>
        <c:lblAlgn val="ctr"/>
        <c:lblOffset val="100"/>
        <c:noMultiLvlLbl val="0"/>
      </c:catAx>
      <c:valAx>
        <c:axId val="532301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7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CD-4905-B64B-97E29CC488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7CD-4905-B64B-97E29CC488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7CD-4905-B64B-97E29CC488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7CD-4905-B64B-97E29CC488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7CD-4905-B64B-97E29CC488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CD-4905-B64B-97E29CC488A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7CD-4905-B64B-97E29CC488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7CD-4905-B64B-97E29CC488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7CD-4905-B64B-97E29CC488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7CD-4905-B64B-97E29CC488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7CD-4905-B64B-97E29CC488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7CD-4905-B64B-97E29CC4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5944"/>
        <c:axId val="532306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CD-4905-B64B-97E29CC4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3984"/>
        <c:axId val="532306728"/>
      </c:barChart>
      <c:catAx>
        <c:axId val="53230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4444444444444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6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944"/>
        <c:crosses val="autoZero"/>
        <c:crossBetween val="between"/>
        <c:majorUnit val="0.2"/>
      </c:valAx>
      <c:catAx>
        <c:axId val="53230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6728"/>
        <c:crosses val="autoZero"/>
        <c:auto val="0"/>
        <c:lblAlgn val="ctr"/>
        <c:lblOffset val="100"/>
        <c:noMultiLvlLbl val="0"/>
      </c:catAx>
      <c:valAx>
        <c:axId val="53230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3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316-466C-96EE-0A919292E6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316-466C-96EE-0A919292E6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16-466C-96EE-0A919292E6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316-466C-96EE-0A919292E6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316-466C-96EE-0A919292E6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316-466C-96EE-0A919292E60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316-466C-96EE-0A919292E6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316-466C-96EE-0A919292E6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316-466C-96EE-0A919292E6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316-466C-96EE-0A919292E6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316-466C-96EE-0A919292E6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316-466C-96EE-0A919292E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7120"/>
        <c:axId val="532303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16-466C-96EE-0A919292E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2808"/>
        <c:axId val="532307904"/>
      </c:barChart>
      <c:catAx>
        <c:axId val="53230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3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3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7120"/>
        <c:crosses val="autoZero"/>
        <c:crossBetween val="between"/>
        <c:majorUnit val="0.2"/>
      </c:valAx>
      <c:catAx>
        <c:axId val="532302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7904"/>
        <c:crosses val="autoZero"/>
        <c:auto val="0"/>
        <c:lblAlgn val="ctr"/>
        <c:lblOffset val="100"/>
        <c:noMultiLvlLbl val="0"/>
      </c:catAx>
      <c:valAx>
        <c:axId val="5323079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28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7E9-4A98-9D49-7FA26652BF9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7E9-4A98-9D49-7FA26652BF9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7E9-4A98-9D49-7FA26652BF9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7E9-4A98-9D49-7FA26652BF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7E9-4A98-9D49-7FA26652BF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7E9-4A98-9D49-7FA26652BF9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7E9-4A98-9D49-7FA26652BF9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7E9-4A98-9D49-7FA26652BF9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7E9-4A98-9D49-7FA26652BF9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7E9-4A98-9D49-7FA26652BF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7E9-4A98-9D49-7FA26652BF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7E9-4A98-9D49-7FA26652B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8296"/>
        <c:axId val="5323020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7E9-4A98-9D49-7FA26652B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8688"/>
        <c:axId val="532302416"/>
      </c:barChart>
      <c:catAx>
        <c:axId val="532308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2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20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8296"/>
        <c:crosses val="autoZero"/>
        <c:crossBetween val="between"/>
        <c:majorUnit val="0.2"/>
      </c:valAx>
      <c:catAx>
        <c:axId val="53230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2416"/>
        <c:crosses val="autoZero"/>
        <c:auto val="0"/>
        <c:lblAlgn val="ctr"/>
        <c:lblOffset val="100"/>
        <c:noMultiLvlLbl val="0"/>
      </c:catAx>
      <c:valAx>
        <c:axId val="53230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86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B0-4482-8DF4-B71DCA6092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2B0-4482-8DF4-B71DCA6092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2B0-4482-8DF4-B71DCA6092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2B0-4482-8DF4-B71DCA6092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2B0-4482-8DF4-B71DCA6092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2B0-4482-8DF4-B71DCA60924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2B0-4482-8DF4-B71DCA6092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2B0-4482-8DF4-B71DCA6092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2B0-4482-8DF4-B71DCA6092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2B0-4482-8DF4-B71DCA6092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2B0-4482-8DF4-B71DCA6092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2B0-4482-8DF4-B71DCA60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4376"/>
        <c:axId val="532305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2B0-4482-8DF4-B71DCA6092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768"/>
        <c:axId val="533731752"/>
      </c:barChart>
      <c:catAx>
        <c:axId val="53230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5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4376"/>
        <c:crosses val="autoZero"/>
        <c:crossBetween val="between"/>
        <c:majorUnit val="0.2"/>
      </c:valAx>
      <c:catAx>
        <c:axId val="53374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1752"/>
        <c:crosses val="autoZero"/>
        <c:auto val="0"/>
        <c:lblAlgn val="ctr"/>
        <c:lblOffset val="100"/>
        <c:noMultiLvlLbl val="0"/>
      </c:catAx>
      <c:valAx>
        <c:axId val="5337317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7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700-48F5-B605-17C4EFBEB15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700-48F5-B605-17C4EFBEB15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700-48F5-B605-17C4EFBEB1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700-48F5-B605-17C4EFBEB15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700-48F5-B605-17C4EFBEB1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700-48F5-B605-17C4EFBEB15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700-48F5-B605-17C4EFBEB15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700-48F5-B605-17C4EFBEB15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700-48F5-B605-17C4EFBEB1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700-48F5-B605-17C4EFBEB15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700-48F5-B605-17C4EFBEB1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700-48F5-B605-17C4EFBE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5280"/>
        <c:axId val="533736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700-48F5-B605-17C4EFBEB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9200"/>
        <c:axId val="533737632"/>
      </c:barChart>
      <c:catAx>
        <c:axId val="53373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5280"/>
        <c:crosses val="autoZero"/>
        <c:crossBetween val="between"/>
        <c:majorUnit val="0.2"/>
      </c:valAx>
      <c:catAx>
        <c:axId val="5337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7632"/>
        <c:crosses val="autoZero"/>
        <c:auto val="0"/>
        <c:lblAlgn val="ctr"/>
        <c:lblOffset val="100"/>
        <c:noMultiLvlLbl val="0"/>
      </c:catAx>
      <c:valAx>
        <c:axId val="533737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920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13-4E52-B3C6-8226D98D1CB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13-4E52-B3C6-8226D98D1CB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13-4E52-B3C6-8226D98D1CB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13-4E52-B3C6-8226D98D1CB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13-4E52-B3C6-8226D98D1C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13-4E52-B3C6-8226D98D1CB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513-4E52-B3C6-8226D98D1CB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513-4E52-B3C6-8226D98D1CB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513-4E52-B3C6-8226D98D1CB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513-4E52-B3C6-8226D98D1CB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513-4E52-B3C6-8226D98D1C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513-4E52-B3C6-8226D98D1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984"/>
        <c:axId val="533734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13-4E52-B3C6-8226D98D1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1160"/>
        <c:axId val="533730968"/>
      </c:barChart>
      <c:catAx>
        <c:axId val="5337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4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984"/>
        <c:crosses val="autoZero"/>
        <c:crossBetween val="between"/>
        <c:majorUnit val="0.2"/>
      </c:valAx>
      <c:catAx>
        <c:axId val="533741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968"/>
        <c:crosses val="autoZero"/>
        <c:auto val="0"/>
        <c:lblAlgn val="ctr"/>
        <c:lblOffset val="100"/>
        <c:noMultiLvlLbl val="0"/>
      </c:catAx>
      <c:valAx>
        <c:axId val="53373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11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4FD-4B8E-A08A-FBCAB9D9DFF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4FD-4B8E-A08A-FBCAB9D9DFF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4FD-4B8E-A08A-FBCAB9D9DFF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4FD-4B8E-A08A-FBCAB9D9DFF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4FD-4B8E-A08A-FBCAB9D9DF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FD-4B8E-A08A-FBCAB9D9DFF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4FD-4B8E-A08A-FBCAB9D9DFF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4FD-4B8E-A08A-FBCAB9D9DFF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4FD-4B8E-A08A-FBCAB9D9DFF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4FD-4B8E-A08A-FBCAB9D9DFF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4FD-4B8E-A08A-FBCAB9D9DFF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4FD-4B8E-A08A-FBCAB9D9D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552"/>
        <c:axId val="533729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4FD-4B8E-A08A-FBCAB9D9DF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376"/>
        <c:axId val="533735672"/>
      </c:barChart>
      <c:catAx>
        <c:axId val="53374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86719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2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29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552"/>
        <c:crosses val="autoZero"/>
        <c:crossBetween val="between"/>
        <c:majorUnit val="0.2"/>
      </c:valAx>
      <c:catAx>
        <c:axId val="533740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5672"/>
        <c:crosses val="autoZero"/>
        <c:auto val="0"/>
        <c:lblAlgn val="ctr"/>
        <c:lblOffset val="100"/>
        <c:noMultiLvlLbl val="0"/>
      </c:catAx>
      <c:valAx>
        <c:axId val="533735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D5-4EF2-AD91-C7841E4518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D5-4EF2-AD91-C7841E4518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BD5-4EF2-AD91-C7841E4518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BD5-4EF2-AD91-C7841E4518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BD5-4EF2-AD91-C7841E4518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D5-4EF2-AD91-C7841E4518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BD5-4EF2-AD91-C7841E4518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BD5-4EF2-AD91-C7841E4518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BD5-4EF2-AD91-C7841E4518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BD5-4EF2-AD91-C7841E4518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BD5-4EF2-AD91-C7841E4518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BD5-4EF2-AD91-C7841E45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064"/>
        <c:axId val="441878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BD5-4EF2-AD91-C7841E451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9240"/>
        <c:axId val="441879632"/>
      </c:barChart>
      <c:catAx>
        <c:axId val="44187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78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064"/>
        <c:crosses val="autoZero"/>
        <c:crossBetween val="between"/>
        <c:majorUnit val="0.2"/>
      </c:valAx>
      <c:catAx>
        <c:axId val="441879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79632"/>
        <c:crosses val="autoZero"/>
        <c:auto val="0"/>
        <c:lblAlgn val="ctr"/>
        <c:lblOffset val="100"/>
        <c:noMultiLvlLbl val="0"/>
      </c:catAx>
      <c:valAx>
        <c:axId val="441879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9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8F-48B5-8D14-9854E73D9A5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48F-48B5-8D14-9854E73D9A5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48F-48B5-8D14-9854E73D9A5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48F-48B5-8D14-9854E73D9A5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48F-48B5-8D14-9854E73D9A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48F-48B5-8D14-9854E73D9A5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48F-48B5-8D14-9854E73D9A5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48F-48B5-8D14-9854E73D9A5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48F-48B5-8D14-9854E73D9A5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48F-48B5-8D14-9854E73D9A5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48F-48B5-8D14-9854E73D9A5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48F-48B5-8D14-9854E73D9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7240"/>
        <c:axId val="5337364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48F-48B5-8D14-9854E73D9A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0184"/>
        <c:axId val="533738024"/>
      </c:barChart>
      <c:catAx>
        <c:axId val="53373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4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7240"/>
        <c:crosses val="autoZero"/>
        <c:crossBetween val="between"/>
        <c:majorUnit val="0.2"/>
      </c:valAx>
      <c:catAx>
        <c:axId val="533730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8024"/>
        <c:crosses val="autoZero"/>
        <c:auto val="0"/>
        <c:lblAlgn val="ctr"/>
        <c:lblOffset val="100"/>
        <c:noMultiLvlLbl val="0"/>
      </c:catAx>
      <c:valAx>
        <c:axId val="5337380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0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DBA-4D8E-BA1A-7A82CD8D2F3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DBA-4D8E-BA1A-7A82CD8D2F3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DBA-4D8E-BA1A-7A82CD8D2F3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DBA-4D8E-BA1A-7A82CD8D2F3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DBA-4D8E-BA1A-7A82CD8D2F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DBA-4D8E-BA1A-7A82CD8D2F3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DBA-4D8E-BA1A-7A82CD8D2F3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DBA-4D8E-BA1A-7A82CD8D2F3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DBA-4D8E-BA1A-7A82CD8D2F3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DBA-4D8E-BA1A-7A82CD8D2F3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DBA-4D8E-BA1A-7A82CD8D2F3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DBA-4D8E-BA1A-7A82CD8D2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8416"/>
        <c:axId val="533732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BA-4D8E-BA1A-7A82CD8D2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2928"/>
        <c:axId val="533730576"/>
      </c:barChart>
      <c:catAx>
        <c:axId val="53373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2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8416"/>
        <c:crosses val="autoZero"/>
        <c:crossBetween val="between"/>
        <c:majorUnit val="0.2"/>
      </c:valAx>
      <c:catAx>
        <c:axId val="5337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576"/>
        <c:crosses val="autoZero"/>
        <c:auto val="0"/>
        <c:lblAlgn val="ctr"/>
        <c:lblOffset val="100"/>
        <c:noMultiLvlLbl val="0"/>
      </c:catAx>
      <c:valAx>
        <c:axId val="53373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2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D8-4BBC-A3E4-2BFF1A4157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4D8-4BBC-A3E4-2BFF1A4157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4D8-4BBC-A3E4-2BFF1A4157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4D8-4BBC-A3E4-2BFF1A4157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4D8-4BBC-A3E4-2BFF1A4157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D8-4BBC-A3E4-2BFF1A4157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4D8-4BBC-A3E4-2BFF1A4157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4D8-4BBC-A3E4-2BFF1A4157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4D8-4BBC-A3E4-2BFF1A4157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4D8-4BBC-A3E4-2BFF1A4157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4D8-4BBC-A3E4-2BFF1A4157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4D8-4BBC-A3E4-2BFF1A415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592"/>
        <c:axId val="533733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D8-4BBC-A3E4-2BFF1A415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4104"/>
        <c:axId val="533734888"/>
      </c:barChart>
      <c:catAx>
        <c:axId val="53373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3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3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592"/>
        <c:crosses val="autoZero"/>
        <c:crossBetween val="between"/>
        <c:majorUnit val="0.2"/>
      </c:valAx>
      <c:catAx>
        <c:axId val="533734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4888"/>
        <c:crosses val="autoZero"/>
        <c:auto val="0"/>
        <c:lblAlgn val="ctr"/>
        <c:lblOffset val="100"/>
        <c:noMultiLvlLbl val="0"/>
      </c:catAx>
      <c:valAx>
        <c:axId val="533734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41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75-40D6-8B22-8600BB23BD6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75-40D6-8B22-8600BB23BD6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75-40D6-8B22-8600BB23BD6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F75-40D6-8B22-8600BB23BD6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F75-40D6-8B22-8600BB23BD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75-40D6-8B22-8600BB23BD6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F75-40D6-8B22-8600BB23BD6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F75-40D6-8B22-8600BB23BD6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F75-40D6-8B22-8600BB23BD6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F75-40D6-8B22-8600BB23BD6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F75-40D6-8B22-8600BB23BD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75-40D6-8B22-8600BB23B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944"/>
        <c:axId val="533744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75-40D6-8B22-8600BB23B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5080"/>
        <c:axId val="533743120"/>
      </c:barChart>
      <c:catAx>
        <c:axId val="533741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4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944"/>
        <c:crosses val="autoZero"/>
        <c:crossBetween val="between"/>
        <c:majorUnit val="0.2"/>
      </c:valAx>
      <c:catAx>
        <c:axId val="533745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43120"/>
        <c:crosses val="autoZero"/>
        <c:auto val="0"/>
        <c:lblAlgn val="ctr"/>
        <c:lblOffset val="100"/>
        <c:noMultiLvlLbl val="0"/>
      </c:catAx>
      <c:valAx>
        <c:axId val="533743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5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71-4A0A-8900-35A6CE3802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71-4A0A-8900-35A6CE3802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71-4A0A-8900-35A6CE3802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571-4A0A-8900-35A6CE3802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571-4A0A-8900-35A6CE3802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71-4A0A-8900-35A6CE3802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571-4A0A-8900-35A6CE3802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571-4A0A-8900-35A6CE3802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571-4A0A-8900-35A6CE3802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571-4A0A-8900-35A6CE3802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571-4A0A-8900-35A6CE3802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571-4A0A-8900-35A6CE380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3904"/>
        <c:axId val="5337427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571-4A0A-8900-35A6CE380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3512"/>
        <c:axId val="534805744"/>
      </c:barChart>
      <c:catAx>
        <c:axId val="53374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2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27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3904"/>
        <c:crosses val="autoZero"/>
        <c:crossBetween val="between"/>
        <c:majorUnit val="0.2"/>
      </c:valAx>
      <c:catAx>
        <c:axId val="533743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5744"/>
        <c:crosses val="autoZero"/>
        <c:auto val="0"/>
        <c:lblAlgn val="ctr"/>
        <c:lblOffset val="100"/>
        <c:noMultiLvlLbl val="0"/>
      </c:catAx>
      <c:valAx>
        <c:axId val="5348057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3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8BC-4EB0-A954-240334609B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8BC-4EB0-A954-240334609B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8BC-4EB0-A954-240334609B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8BC-4EB0-A954-240334609B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8BC-4EB0-A954-240334609B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BC-4EB0-A954-240334609B8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8BC-4EB0-A954-240334609B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8BC-4EB0-A954-240334609B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8BC-4EB0-A954-240334609B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8BC-4EB0-A954-240334609B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8BC-4EB0-A954-240334609B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8BC-4EB0-A954-240334609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7704"/>
        <c:axId val="5348069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8BC-4EB0-A954-240334609B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6136"/>
        <c:axId val="534807312"/>
      </c:barChart>
      <c:catAx>
        <c:axId val="534807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69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7704"/>
        <c:crosses val="autoZero"/>
        <c:crossBetween val="between"/>
        <c:majorUnit val="0.2"/>
      </c:valAx>
      <c:catAx>
        <c:axId val="53480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7312"/>
        <c:crosses val="autoZero"/>
        <c:auto val="0"/>
        <c:lblAlgn val="ctr"/>
        <c:lblOffset val="100"/>
        <c:noMultiLvlLbl val="0"/>
      </c:catAx>
      <c:valAx>
        <c:axId val="534807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61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A3-459A-BD8A-0BE8B9F40CA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DA3-459A-BD8A-0BE8B9F40CA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DA3-459A-BD8A-0BE8B9F40CA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DA3-459A-BD8A-0BE8B9F40CA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DA3-459A-BD8A-0BE8B9F40C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DA3-459A-BD8A-0BE8B9F40CA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DA3-459A-BD8A-0BE8B9F40CA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DA3-459A-BD8A-0BE8B9F40CA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DA3-459A-BD8A-0BE8B9F40CA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DA3-459A-BD8A-0BE8B9F40CA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DA3-459A-BD8A-0BE8B9F40CA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DA3-459A-BD8A-0BE8B9F4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6528"/>
        <c:axId val="534808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DA3-459A-BD8A-0BE8B9F40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6728"/>
        <c:axId val="534799864"/>
      </c:barChart>
      <c:catAx>
        <c:axId val="53480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8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8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528"/>
        <c:crosses val="autoZero"/>
        <c:crossBetween val="between"/>
        <c:majorUnit val="0.2"/>
      </c:valAx>
      <c:catAx>
        <c:axId val="53479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9864"/>
        <c:crosses val="autoZero"/>
        <c:auto val="0"/>
        <c:lblAlgn val="ctr"/>
        <c:lblOffset val="100"/>
        <c:noMultiLvlLbl val="0"/>
      </c:catAx>
      <c:valAx>
        <c:axId val="534799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6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840-4C7A-A85C-04663695AA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840-4C7A-A85C-04663695AA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840-4C7A-A85C-04663695AA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840-4C7A-A85C-04663695AA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840-4C7A-A85C-04663695AA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40-4C7A-A85C-04663695AA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840-4C7A-A85C-04663695AA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840-4C7A-A85C-04663695AA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840-4C7A-A85C-04663695AA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840-4C7A-A85C-04663695AA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840-4C7A-A85C-04663695AA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840-4C7A-A85C-04663695A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392"/>
        <c:axId val="534797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840-4C7A-A85C-04663695A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0648"/>
        <c:axId val="534795944"/>
      </c:barChart>
      <c:catAx>
        <c:axId val="53480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7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392"/>
        <c:crosses val="autoZero"/>
        <c:crossBetween val="between"/>
        <c:majorUnit val="0.2"/>
      </c:valAx>
      <c:catAx>
        <c:axId val="534800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944"/>
        <c:crosses val="autoZero"/>
        <c:auto val="0"/>
        <c:lblAlgn val="ctr"/>
        <c:lblOffset val="100"/>
        <c:noMultiLvlLbl val="0"/>
      </c:catAx>
      <c:valAx>
        <c:axId val="534795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0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2C1-49C6-A2B9-EC97016A75E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2C1-49C6-A2B9-EC97016A75E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2C1-49C6-A2B9-EC97016A75E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2C1-49C6-A2B9-EC97016A75E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2C1-49C6-A2B9-EC97016A75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C1-49C6-A2B9-EC97016A75E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2C1-49C6-A2B9-EC97016A75E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2C1-49C6-A2B9-EC97016A75E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2C1-49C6-A2B9-EC97016A75E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2C1-49C6-A2B9-EC97016A75E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2C1-49C6-A2B9-EC97016A75E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2C1-49C6-A2B9-EC97016A7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5160"/>
        <c:axId val="534800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2C1-49C6-A2B9-EC97016A7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4376"/>
        <c:axId val="534797512"/>
      </c:barChart>
      <c:catAx>
        <c:axId val="5347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0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5160"/>
        <c:crosses val="autoZero"/>
        <c:crossBetween val="between"/>
        <c:majorUnit val="0.2"/>
      </c:valAx>
      <c:catAx>
        <c:axId val="534794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7512"/>
        <c:crosses val="autoZero"/>
        <c:auto val="0"/>
        <c:lblAlgn val="ctr"/>
        <c:lblOffset val="100"/>
        <c:noMultiLvlLbl val="0"/>
      </c:catAx>
      <c:valAx>
        <c:axId val="53479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4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D4E-4D91-807F-D224311DF80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D4E-4D91-807F-D224311DF80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D4E-4D91-807F-D224311DF80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D4E-4D91-807F-D224311DF80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D4E-4D91-807F-D224311DF8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D4E-4D91-807F-D224311DF80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D4E-4D91-807F-D224311DF80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D4E-4D91-807F-D224311DF80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D4E-4D91-807F-D224311DF80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D4E-4D91-807F-D224311DF80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D4E-4D91-807F-D224311DF80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D4E-4D91-807F-D224311DF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2216"/>
        <c:axId val="5347939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D4E-4D91-807F-D224311DF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2608"/>
        <c:axId val="534801432"/>
      </c:barChart>
      <c:catAx>
        <c:axId val="534802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39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2216"/>
        <c:crosses val="autoZero"/>
        <c:crossBetween val="between"/>
        <c:majorUnit val="0.2"/>
      </c:valAx>
      <c:catAx>
        <c:axId val="53480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1432"/>
        <c:crosses val="autoZero"/>
        <c:auto val="0"/>
        <c:lblAlgn val="ctr"/>
        <c:lblOffset val="100"/>
        <c:noMultiLvlLbl val="0"/>
      </c:catAx>
      <c:valAx>
        <c:axId val="5348014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2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trend!$T$17:$T$24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0.33630952380952378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4B-42CE-B47C-ACCD999FD98D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trend!$U$17:$U$24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0.13095238095238096</c:v>
                </c:pt>
                <c:pt idx="7">
                  <c:v>0.15476190476190477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4B-42CE-B47C-ACCD999FD98D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trend!$V$17:$V$24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0.29761904761904762</c:v>
                </c:pt>
                <c:pt idx="7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4B-42CE-B47C-ACCD999FD98D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trend!$W$17:$W$24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0.19047619047619047</c:v>
                </c:pt>
                <c:pt idx="7">
                  <c:v>0.30059523809523808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4B-42CE-B47C-ACCD999FD98D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trend!$X$17:$X$24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0.38095238095238093</c:v>
                </c:pt>
                <c:pt idx="7">
                  <c:v>8.3333333333333329E-2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4B-42CE-B47C-ACCD999FD9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CF-4096-8417-071D9B949B0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2CF-4096-8417-071D9B949B0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2CF-4096-8417-071D9B949B0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2CF-4096-8417-071D9B949B0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2CF-4096-8417-071D9B949B0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2CF-4096-8417-071D9B949B0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2CF-4096-8417-071D9B949B0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2CF-4096-8417-071D9B949B0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2CF-4096-8417-071D9B949B0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2CF-4096-8417-071D9B949B0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2CF-4096-8417-071D9B949B0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2CF-4096-8417-071D9B949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200"/>
        <c:axId val="441881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2CF-4096-8417-071D9B949B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1584"/>
        <c:axId val="531445112"/>
      </c:barChart>
      <c:catAx>
        <c:axId val="44188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1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200"/>
        <c:crosses val="autoZero"/>
        <c:crossBetween val="between"/>
        <c:majorUnit val="0.2"/>
      </c:valAx>
      <c:catAx>
        <c:axId val="531441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112"/>
        <c:crosses val="autoZero"/>
        <c:auto val="0"/>
        <c:lblAlgn val="ctr"/>
        <c:lblOffset val="100"/>
        <c:noMultiLvlLbl val="0"/>
      </c:catAx>
      <c:valAx>
        <c:axId val="531445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15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A8F-47DD-AFE4-7CF65E1AFF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A8F-47DD-AFE4-7CF65E1AFF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A8F-47DD-AFE4-7CF65E1AFF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A8F-47DD-AFE4-7CF65E1AFF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A8F-47DD-AFE4-7CF65E1AFF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8F-47DD-AFE4-7CF65E1AFF3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A8F-47DD-AFE4-7CF65E1AFF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A8F-47DD-AFE4-7CF65E1AFF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A8F-47DD-AFE4-7CF65E1AFF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A8F-47DD-AFE4-7CF65E1AFF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A8F-47DD-AFE4-7CF65E1AFF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A8F-47DD-AFE4-7CF65E1AF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1824"/>
        <c:axId val="5347994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A8F-47DD-AFE4-7CF65E1AF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8296"/>
        <c:axId val="534795552"/>
      </c:barChart>
      <c:catAx>
        <c:axId val="53480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4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1824"/>
        <c:crosses val="autoZero"/>
        <c:crossBetween val="between"/>
        <c:majorUnit val="0.2"/>
      </c:valAx>
      <c:catAx>
        <c:axId val="53479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552"/>
        <c:crosses val="autoZero"/>
        <c:auto val="0"/>
        <c:lblAlgn val="ctr"/>
        <c:lblOffset val="100"/>
        <c:noMultiLvlLbl val="0"/>
      </c:catAx>
      <c:valAx>
        <c:axId val="534795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8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AA1-490A-A3AA-FF292924FC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AA1-490A-A3AA-FF292924FC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AA1-490A-A3AA-FF292924FC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AA1-490A-A3AA-FF292924FC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AA1-490A-A3AA-FF292924FC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A1-490A-A3AA-FF292924FC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AA1-490A-A3AA-FF292924FC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AA1-490A-A3AA-FF292924FC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AA1-490A-A3AA-FF292924FC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AA1-490A-A3AA-FF292924FC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AA1-490A-A3AA-FF292924FC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AA1-490A-A3AA-FF292924F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4768"/>
        <c:axId val="534799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A1-490A-A3AA-FF292924F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960"/>
        <c:axId val="534793200"/>
      </c:barChart>
      <c:catAx>
        <c:axId val="53479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927831243316807"/>
              <c:y val="0.95036848490615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4768"/>
        <c:crosses val="autoZero"/>
        <c:crossBetween val="between"/>
        <c:majorUnit val="0.2"/>
      </c:valAx>
      <c:catAx>
        <c:axId val="53480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3200"/>
        <c:crosses val="autoZero"/>
        <c:auto val="0"/>
        <c:lblAlgn val="ctr"/>
        <c:lblOffset val="100"/>
        <c:noMultiLvlLbl val="0"/>
      </c:catAx>
      <c:valAx>
        <c:axId val="53479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928-49F1-8233-07797701C45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928-49F1-8233-07797701C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928-49F1-8233-07797701C45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928-49F1-8233-07797701C45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928-49F1-8233-07797701C4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928-49F1-8233-07797701C45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928-49F1-8233-07797701C45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928-49F1-8233-07797701C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928-49F1-8233-07797701C45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928-49F1-8233-07797701C45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928-49F1-8233-07797701C4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928-49F1-8233-07797701C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784"/>
        <c:axId val="534804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928-49F1-8233-07797701C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568"/>
        <c:axId val="534796336"/>
      </c:barChart>
      <c:catAx>
        <c:axId val="534803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4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4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784"/>
        <c:crosses val="autoZero"/>
        <c:crossBetween val="between"/>
        <c:majorUnit val="0.2"/>
      </c:valAx>
      <c:catAx>
        <c:axId val="534804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6336"/>
        <c:crosses val="autoZero"/>
        <c:auto val="0"/>
        <c:lblAlgn val="ctr"/>
        <c:lblOffset val="100"/>
        <c:noMultiLvlLbl val="0"/>
      </c:catAx>
      <c:valAx>
        <c:axId val="534796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5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E2-4820-B45C-3FF1A592E3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E2-4820-B45C-3FF1A592E3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0E2-4820-B45C-3FF1A592E3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0E2-4820-B45C-3FF1A592E3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0E2-4820-B45C-3FF1A592E3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E2-4820-B45C-3FF1A592E3C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0E2-4820-B45C-3FF1A592E3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0E2-4820-B45C-3FF1A592E3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0E2-4820-B45C-3FF1A592E3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0E2-4820-B45C-3FF1A592E3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0E2-4820-B45C-3FF1A592E3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0E2-4820-B45C-3FF1A592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7320"/>
        <c:axId val="5343118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E2-4820-B45C-3FF1A592E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4184"/>
        <c:axId val="534322416"/>
      </c:barChart>
      <c:catAx>
        <c:axId val="534317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1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18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320"/>
        <c:crosses val="autoZero"/>
        <c:crossBetween val="between"/>
        <c:majorUnit val="0.2"/>
      </c:valAx>
      <c:catAx>
        <c:axId val="534314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2416"/>
        <c:crosses val="autoZero"/>
        <c:auto val="0"/>
        <c:lblAlgn val="ctr"/>
        <c:lblOffset val="100"/>
        <c:noMultiLvlLbl val="0"/>
      </c:catAx>
      <c:valAx>
        <c:axId val="53432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4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BEF-4A76-A18A-AE3B91BC8A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BEF-4A76-A18A-AE3B91BC8A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BEF-4A76-A18A-AE3B91BC8A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BEF-4A76-A18A-AE3B91BC8A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BEF-4A76-A18A-AE3B91BC8A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EF-4A76-A18A-AE3B91BC8A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BEF-4A76-A18A-AE3B91BC8A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BEF-4A76-A18A-AE3B91BC8A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BEF-4A76-A18A-AE3B91BC8A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BEF-4A76-A18A-AE3B91BC8A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BEF-4A76-A18A-AE3B91BC8A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BEF-4A76-A18A-AE3B91BC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064"/>
        <c:axId val="5343212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BEF-4A76-A18A-AE3B91BC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5752"/>
        <c:axId val="534314576"/>
      </c:barChart>
      <c:catAx>
        <c:axId val="53432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4138880788045"/>
              <c:y val="0.947868503937007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1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12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064"/>
        <c:crosses val="autoZero"/>
        <c:crossBetween val="between"/>
        <c:majorUnit val="0.2"/>
      </c:valAx>
      <c:catAx>
        <c:axId val="534315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4576"/>
        <c:crosses val="autoZero"/>
        <c:auto val="0"/>
        <c:lblAlgn val="ctr"/>
        <c:lblOffset val="100"/>
        <c:noMultiLvlLbl val="0"/>
      </c:catAx>
      <c:valAx>
        <c:axId val="534314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57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B05-405D-A2B2-E63E399F60A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B05-405D-A2B2-E63E399F60A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B05-405D-A2B2-E63E399F60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B05-405D-A2B2-E63E399F60A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B05-405D-A2B2-E63E399F60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B05-405D-A2B2-E63E399F60A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B05-405D-A2B2-E63E399F60A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B05-405D-A2B2-E63E399F60A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B05-405D-A2B2-E63E399F60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B05-405D-A2B2-E63E399F60A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B05-405D-A2B2-E63E399F60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B05-405D-A2B2-E63E399F6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456"/>
        <c:axId val="534320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B05-405D-A2B2-E63E399F6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2224"/>
        <c:axId val="534323200"/>
      </c:barChart>
      <c:catAx>
        <c:axId val="534320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0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456"/>
        <c:crosses val="autoZero"/>
        <c:crossBetween val="between"/>
        <c:majorUnit val="0.2"/>
      </c:valAx>
      <c:catAx>
        <c:axId val="53431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3200"/>
        <c:crosses val="autoZero"/>
        <c:auto val="0"/>
        <c:lblAlgn val="ctr"/>
        <c:lblOffset val="100"/>
        <c:noMultiLvlLbl val="0"/>
      </c:catAx>
      <c:valAx>
        <c:axId val="53432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22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9-470F-8424-2FB20B3490C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B09-470F-8424-2FB20B3490C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B09-470F-8424-2FB20B3490C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B09-470F-8424-2FB20B3490C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B09-470F-8424-2FB20B3490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B09-470F-8424-2FB20B3490C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B09-470F-8424-2FB20B3490C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B09-470F-8424-2FB20B3490C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B09-470F-8424-2FB20B3490C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B09-470F-8424-2FB20B3490C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B09-470F-8424-2FB20B3490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B09-470F-8424-2FB20B34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4968"/>
        <c:axId val="534313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B09-470F-8424-2FB20B34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3792"/>
        <c:axId val="534315360"/>
      </c:barChart>
      <c:catAx>
        <c:axId val="534314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3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3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4968"/>
        <c:crosses val="autoZero"/>
        <c:crossBetween val="between"/>
        <c:majorUnit val="0.2"/>
      </c:valAx>
      <c:catAx>
        <c:axId val="53431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5360"/>
        <c:crosses val="autoZero"/>
        <c:auto val="0"/>
        <c:lblAlgn val="ctr"/>
        <c:lblOffset val="100"/>
        <c:noMultiLvlLbl val="0"/>
      </c:catAx>
      <c:valAx>
        <c:axId val="5343153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37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5C-47AF-833F-C9F75C97EC3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5C-47AF-833F-C9F75C97EC3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5C-47AF-833F-C9F75C97EC3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5C-47AF-833F-C9F75C97EC3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5C-47AF-833F-C9F75C97EC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5C-47AF-833F-C9F75C97EC3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75C-47AF-833F-C9F75C97EC3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75C-47AF-833F-C9F75C97EC3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75C-47AF-833F-C9F75C97EC3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75C-47AF-833F-C9F75C97EC3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75C-47AF-833F-C9F75C97EC3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75C-47AF-833F-C9F75C97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3592"/>
        <c:axId val="534319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75C-47AF-833F-C9F75C97EC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6928"/>
        <c:axId val="534319672"/>
      </c:barChart>
      <c:catAx>
        <c:axId val="53432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9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3592"/>
        <c:crosses val="autoZero"/>
        <c:crossBetween val="between"/>
        <c:majorUnit val="0.2"/>
      </c:valAx>
      <c:catAx>
        <c:axId val="53431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9672"/>
        <c:crosses val="autoZero"/>
        <c:auto val="0"/>
        <c:lblAlgn val="ctr"/>
        <c:lblOffset val="100"/>
        <c:noMultiLvlLbl val="0"/>
      </c:catAx>
      <c:valAx>
        <c:axId val="534319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6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7C-49D2-A4CB-8042B3AAC3D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7C-49D2-A4CB-8042B3AAC3D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47C-49D2-A4CB-8042B3AAC3D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47C-49D2-A4CB-8042B3AAC3D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47C-49D2-A4CB-8042B3AAC3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7C-49D2-A4CB-8042B3AAC3D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7C-49D2-A4CB-8042B3AAC3D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7C-49D2-A4CB-8042B3AAC3D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7C-49D2-A4CB-8042B3AAC3D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7C-49D2-A4CB-8042B3AAC3D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7C-49D2-A4CB-8042B3AAC3D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7C-49D2-A4CB-8042B3AAC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8496"/>
        <c:axId val="534317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47C-49D2-A4CB-8042B3AAC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8888"/>
        <c:axId val="534313008"/>
      </c:barChart>
      <c:catAx>
        <c:axId val="53431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7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8496"/>
        <c:crosses val="autoZero"/>
        <c:crossBetween val="between"/>
        <c:majorUnit val="0.2"/>
      </c:valAx>
      <c:catAx>
        <c:axId val="534318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3008"/>
        <c:crosses val="autoZero"/>
        <c:auto val="0"/>
        <c:lblAlgn val="ctr"/>
        <c:lblOffset val="100"/>
        <c:noMultiLvlLbl val="0"/>
      </c:catAx>
      <c:valAx>
        <c:axId val="5343130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88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C8-4685-855F-0B3FCA77D44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C8-4685-855F-0B3FCA77D44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4C8-4685-855F-0B3FCA77D4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4C8-4685-855F-0B3FCA77D44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4C8-4685-855F-0B3FCA77D4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C8-4685-855F-0B3FCA77D44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4C8-4685-855F-0B3FCA77D44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4C8-4685-855F-0B3FCA77D44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4C8-4685-855F-0B3FCA77D4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4C8-4685-855F-0B3FCA77D44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4C8-4685-855F-0B3FCA77D4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4C8-4685-855F-0B3FCA77D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2024"/>
        <c:axId val="534324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4C8-4685-855F-0B3FCA77D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944"/>
        <c:axId val="534327512"/>
      </c:barChart>
      <c:catAx>
        <c:axId val="534322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4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2024"/>
        <c:crosses val="autoZero"/>
        <c:crossBetween val="between"/>
        <c:majorUnit val="0.2"/>
      </c:valAx>
      <c:catAx>
        <c:axId val="534325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7512"/>
        <c:crosses val="autoZero"/>
        <c:auto val="0"/>
        <c:lblAlgn val="ctr"/>
        <c:lblOffset val="100"/>
        <c:noMultiLvlLbl val="0"/>
      </c:catAx>
      <c:valAx>
        <c:axId val="53432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9DD-46AA-9E80-91655DDA7C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9DD-46AA-9E80-91655DDA7C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9DD-46AA-9E80-91655DDA7C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9DD-46AA-9E80-91655DDA7C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9DD-46AA-9E80-91655DDA7C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DD-46AA-9E80-91655DDA7C0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9DD-46AA-9E80-91655DDA7C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9DD-46AA-9E80-91655DDA7C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9DD-46AA-9E80-91655DDA7C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9DD-46AA-9E80-91655DDA7C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9DD-46AA-9E80-91655DDA7C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9DD-46AA-9E80-91655DDA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1976"/>
        <c:axId val="531444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9DD-46AA-9E80-91655DDA7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0016"/>
        <c:axId val="531445896"/>
      </c:barChart>
      <c:catAx>
        <c:axId val="531441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8822568507036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4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4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976"/>
        <c:crosses val="autoZero"/>
        <c:crossBetween val="between"/>
        <c:majorUnit val="0.2"/>
      </c:valAx>
      <c:catAx>
        <c:axId val="53144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896"/>
        <c:crosses val="autoZero"/>
        <c:auto val="0"/>
        <c:lblAlgn val="ctr"/>
        <c:lblOffset val="100"/>
        <c:noMultiLvlLbl val="0"/>
      </c:catAx>
      <c:valAx>
        <c:axId val="531445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0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C7-41D3-8457-168DCAB2759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C7-41D3-8457-168DCAB2759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C7-41D3-8457-168DCAB2759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C7-41D3-8457-168DCAB2759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C7-41D3-8457-168DCAB275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C7-41D3-8457-168DCAB2759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C7-41D3-8457-168DCAB2759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C7-41D3-8457-168DCAB2759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BC7-41D3-8457-168DCAB2759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BC7-41D3-8457-168DCAB2759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BC7-41D3-8457-168DCAB275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BC7-41D3-8457-168DCAB27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4376"/>
        <c:axId val="534325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C7-41D3-8457-168DCAB275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552"/>
        <c:axId val="534326728"/>
      </c:barChart>
      <c:catAx>
        <c:axId val="53432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5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5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376"/>
        <c:crosses val="autoZero"/>
        <c:crossBetween val="between"/>
        <c:majorUnit val="0.2"/>
      </c:valAx>
      <c:catAx>
        <c:axId val="53432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6728"/>
        <c:crosses val="autoZero"/>
        <c:auto val="0"/>
        <c:lblAlgn val="ctr"/>
        <c:lblOffset val="100"/>
        <c:noMultiLvlLbl val="0"/>
      </c:catAx>
      <c:valAx>
        <c:axId val="53432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7D-4990-A0CD-497CFF1988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F7D-4990-A0CD-497CFF1988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F7D-4990-A0CD-497CFF1988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F7D-4990-A0CD-497CFF1988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F7D-4990-A0CD-497CFF1988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7D-4990-A0CD-497CFF19884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F7D-4990-A0CD-497CFF1988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F7D-4990-A0CD-497CFF1988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F7D-4990-A0CD-497CFF1988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F7D-4990-A0CD-497CFF1988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F7D-4990-A0CD-497CFF1988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F7D-4990-A0CD-497CFF198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4776"/>
        <c:axId val="5356563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7D-4990-A0CD-497CFF198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7520"/>
        <c:axId val="535655168"/>
      </c:barChart>
      <c:catAx>
        <c:axId val="535654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6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63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776"/>
        <c:crosses val="autoZero"/>
        <c:crossBetween val="between"/>
        <c:majorUnit val="0.2"/>
      </c:valAx>
      <c:catAx>
        <c:axId val="53565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5168"/>
        <c:crosses val="autoZero"/>
        <c:auto val="0"/>
        <c:lblAlgn val="ctr"/>
        <c:lblOffset val="100"/>
        <c:noMultiLvlLbl val="0"/>
      </c:catAx>
      <c:valAx>
        <c:axId val="535655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7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8E7-4B61-9826-2D1B99C9CB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8E7-4B61-9826-2D1B99C9C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8E7-4B61-9826-2D1B99C9CB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8E7-4B61-9826-2D1B99C9C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8E7-4B61-9826-2D1B99C9CB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E7-4B61-9826-2D1B99C9CBF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8E7-4B61-9826-2D1B99C9CB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8E7-4B61-9826-2D1B99C9CB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8E7-4B61-9826-2D1B99C9CB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8E7-4B61-9826-2D1B99C9CB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8E7-4B61-9826-2D1B99C9CB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8E7-4B61-9826-2D1B99C9C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5560"/>
        <c:axId val="5356559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8E7-4B61-9826-2D1B99C9C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6736"/>
        <c:axId val="535657128"/>
      </c:barChart>
      <c:catAx>
        <c:axId val="535655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5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560"/>
        <c:crosses val="autoZero"/>
        <c:crossBetween val="between"/>
        <c:majorUnit val="0.2"/>
      </c:valAx>
      <c:catAx>
        <c:axId val="5356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7128"/>
        <c:crosses val="autoZero"/>
        <c:auto val="0"/>
        <c:lblAlgn val="ctr"/>
        <c:lblOffset val="100"/>
        <c:noMultiLvlLbl val="0"/>
      </c:catAx>
      <c:valAx>
        <c:axId val="535657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6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49B-4C7C-A0FA-FCD605E01A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49B-4C7C-A0FA-FCD605E01A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49B-4C7C-A0FA-FCD605E01A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49B-4C7C-A0FA-FCD605E01A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49B-4C7C-A0FA-FCD605E01A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49B-4C7C-A0FA-FCD605E01AC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49B-4C7C-A0FA-FCD605E01A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49B-4C7C-A0FA-FCD605E01A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49B-4C7C-A0FA-FCD605E01A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49B-4C7C-A0FA-FCD605E01A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49B-4C7C-A0FA-FCD605E01A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49B-4C7C-A0FA-FCD605E0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1640"/>
        <c:axId val="535654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49B-4C7C-A0FA-FCD605E01A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032"/>
        <c:axId val="535652424"/>
      </c:barChart>
      <c:catAx>
        <c:axId val="535651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4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1640"/>
        <c:crosses val="autoZero"/>
        <c:crossBetween val="between"/>
        <c:majorUnit val="0.2"/>
      </c:valAx>
      <c:catAx>
        <c:axId val="53565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2424"/>
        <c:crosses val="autoZero"/>
        <c:auto val="0"/>
        <c:lblAlgn val="ctr"/>
        <c:lblOffset val="100"/>
        <c:noMultiLvlLbl val="0"/>
      </c:catAx>
      <c:valAx>
        <c:axId val="535652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0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F9A-41C0-9350-A90F8AF7E7E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F9A-41C0-9350-A90F8AF7E7E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F9A-41C0-9350-A90F8AF7E7E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F9A-41C0-9350-A90F8AF7E7E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F9A-41C0-9350-A90F8AF7E7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9A-41C0-9350-A90F8AF7E7E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F9A-41C0-9350-A90F8AF7E7E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9A-41C0-9350-A90F8AF7E7E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F9A-41C0-9350-A90F8AF7E7E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F9A-41C0-9350-A90F8AF7E7E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F9A-41C0-9350-A90F8AF7E7E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9A-41C0-9350-A90F8AF7E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4976"/>
        <c:axId val="535647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F9A-41C0-9350-A90F8AF7E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816"/>
        <c:axId val="535651248"/>
      </c:barChart>
      <c:catAx>
        <c:axId val="53564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7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4976"/>
        <c:crosses val="autoZero"/>
        <c:crossBetween val="between"/>
        <c:majorUnit val="0.2"/>
      </c:valAx>
      <c:catAx>
        <c:axId val="53565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1248"/>
        <c:crosses val="autoZero"/>
        <c:auto val="0"/>
        <c:lblAlgn val="ctr"/>
        <c:lblOffset val="100"/>
        <c:noMultiLvlLbl val="0"/>
      </c:catAx>
      <c:valAx>
        <c:axId val="53565124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4F3-4764-BFC2-58763D1039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4F3-4764-BFC2-58763D1039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4F3-4764-BFC2-58763D1039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4F3-4764-BFC2-58763D1039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4F3-4764-BFC2-58763D1039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F3-4764-BFC2-58763D10390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4F3-4764-BFC2-58763D1039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4F3-4764-BFC2-58763D1039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4F3-4764-BFC2-58763D1039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4F3-4764-BFC2-58763D1039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4F3-4764-BFC2-58763D1039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4F3-4764-BFC2-58763D103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0856"/>
        <c:axId val="535645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F3-4764-BFC2-58763D103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3016"/>
        <c:axId val="535647720"/>
      </c:barChart>
      <c:catAx>
        <c:axId val="535650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5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5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856"/>
        <c:crosses val="autoZero"/>
        <c:crossBetween val="between"/>
        <c:majorUnit val="0.2"/>
      </c:valAx>
      <c:catAx>
        <c:axId val="535643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7720"/>
        <c:crosses val="autoZero"/>
        <c:auto val="0"/>
        <c:lblAlgn val="ctr"/>
        <c:lblOffset val="100"/>
        <c:noMultiLvlLbl val="0"/>
      </c:catAx>
      <c:valAx>
        <c:axId val="5356477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3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BF-4039-941F-8C8895A8B5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4BF-4039-941F-8C8895A8B5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4BF-4039-941F-8C8895A8B5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4BF-4039-941F-8C8895A8B5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4BF-4039-941F-8C8895A8B5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4BF-4039-941F-8C8895A8B58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4BF-4039-941F-8C8895A8B5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4BF-4039-941F-8C8895A8B5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4BF-4039-941F-8C8895A8B5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4BF-4039-941F-8C8895A8B5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4BF-4039-941F-8C8895A8B5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4BF-4039-941F-8C8895A8B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208"/>
        <c:axId val="535650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4BF-4039-941F-8C8895A8B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5760"/>
        <c:axId val="535643408"/>
      </c:barChart>
      <c:catAx>
        <c:axId val="53565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0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208"/>
        <c:crosses val="autoZero"/>
        <c:crossBetween val="between"/>
        <c:majorUnit val="0.2"/>
      </c:valAx>
      <c:catAx>
        <c:axId val="53564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3408"/>
        <c:crosses val="autoZero"/>
        <c:auto val="0"/>
        <c:lblAlgn val="ctr"/>
        <c:lblOffset val="100"/>
        <c:noMultiLvlLbl val="0"/>
      </c:catAx>
      <c:valAx>
        <c:axId val="535643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5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0A8-46E2-A766-E7764A7C59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0A8-46E2-A766-E7764A7C59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0A8-46E2-A766-E7764A7C59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0A8-46E2-A766-E7764A7C59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0A8-46E2-A766-E7764A7C59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A8-46E2-A766-E7764A7C598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0A8-46E2-A766-E7764A7C598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0A8-46E2-A766-E7764A7C598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0A8-46E2-A766-E7764A7C598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0A8-46E2-A766-E7764A7C598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0A8-46E2-A766-E7764A7C598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0A8-46E2-A766-E7764A7C5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8112"/>
        <c:axId val="535646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A8-46E2-A766-E7764A7C59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9680"/>
        <c:axId val="535646544"/>
      </c:barChart>
      <c:catAx>
        <c:axId val="53564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6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6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112"/>
        <c:crosses val="autoZero"/>
        <c:crossBetween val="between"/>
        <c:majorUnit val="0.2"/>
      </c:valAx>
      <c:catAx>
        <c:axId val="535649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6544"/>
        <c:crosses val="autoZero"/>
        <c:auto val="0"/>
        <c:lblAlgn val="ctr"/>
        <c:lblOffset val="100"/>
        <c:noMultiLvlLbl val="0"/>
      </c:catAx>
      <c:valAx>
        <c:axId val="5356465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9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585-4F4C-A349-4CF785731CA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585-4F4C-A349-4CF785731CA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585-4F4C-A349-4CF785731C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585-4F4C-A349-4CF785731CA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585-4F4C-A349-4CF785731C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85-4F4C-A349-4CF785731CA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585-4F4C-A349-4CF785731CA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585-4F4C-A349-4CF785731CA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585-4F4C-A349-4CF785731CA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585-4F4C-A349-4CF785731CA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585-4F4C-A349-4CF785731CA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585-4F4C-A349-4CF78573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3800"/>
        <c:axId val="535648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585-4F4C-A349-4CF785731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8896"/>
        <c:axId val="535650464"/>
      </c:barChart>
      <c:catAx>
        <c:axId val="535643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8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3800"/>
        <c:crosses val="autoZero"/>
        <c:crossBetween val="between"/>
        <c:majorUnit val="0.2"/>
      </c:valAx>
      <c:catAx>
        <c:axId val="53564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0464"/>
        <c:crosses val="autoZero"/>
        <c:auto val="0"/>
        <c:lblAlgn val="ctr"/>
        <c:lblOffset val="100"/>
        <c:noMultiLvlLbl val="0"/>
      </c:catAx>
      <c:valAx>
        <c:axId val="535650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88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A8-4604-9F64-78EF9F306D6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A8-4604-9F64-78EF9F306D6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A8-4604-9F64-78EF9F306D6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A8-4604-9F64-78EF9F306D6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A8-4604-9F64-78EF9F306D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A8-4604-9F64-78EF9F306D6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8A8-4604-9F64-78EF9F306D6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8A8-4604-9F64-78EF9F306D6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8A8-4604-9F64-78EF9F306D6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8A8-4604-9F64-78EF9F306D6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8A8-4604-9F64-78EF9F306D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8A8-4604-9F64-78EF9F30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992"/>
        <c:axId val="536667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A8-4604-9F64-78EF9F306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816"/>
        <c:axId val="536669128"/>
      </c:barChart>
      <c:catAx>
        <c:axId val="53565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992"/>
        <c:crosses val="autoZero"/>
        <c:crossBetween val="between"/>
        <c:majorUnit val="0.2"/>
      </c:valAx>
      <c:catAx>
        <c:axId val="53666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9128"/>
        <c:crosses val="autoZero"/>
        <c:auto val="0"/>
        <c:lblAlgn val="ctr"/>
        <c:lblOffset val="100"/>
        <c:noMultiLvlLbl val="0"/>
      </c:catAx>
      <c:valAx>
        <c:axId val="536669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B18-4C79-8DA4-2FB625F6246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B18-4C79-8DA4-2FB625F6246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B18-4C79-8DA4-2FB625F6246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B18-4C79-8DA4-2FB625F6246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B18-4C79-8DA4-2FB625F624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B18-4C79-8DA4-2FB625F6246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B18-4C79-8DA4-2FB625F6246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B18-4C79-8DA4-2FB625F6246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B18-4C79-8DA4-2FB625F6246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B18-4C79-8DA4-2FB625F6246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B18-4C79-8DA4-2FB625F6246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B18-4C79-8DA4-2FB625F62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2368"/>
        <c:axId val="5314435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18-4C79-8DA4-2FB625F62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6288"/>
        <c:axId val="531442760"/>
      </c:barChart>
      <c:catAx>
        <c:axId val="53144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35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2368"/>
        <c:crosses val="autoZero"/>
        <c:crossBetween val="between"/>
        <c:majorUnit val="0.2"/>
      </c:valAx>
      <c:catAx>
        <c:axId val="53144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2760"/>
        <c:crosses val="autoZero"/>
        <c:auto val="0"/>
        <c:lblAlgn val="ctr"/>
        <c:lblOffset val="100"/>
        <c:noMultiLvlLbl val="0"/>
      </c:catAx>
      <c:valAx>
        <c:axId val="5314427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6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7E-49DC-9FD7-57A43A67232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67E-49DC-9FD7-57A43A67232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67E-49DC-9FD7-57A43A67232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67E-49DC-9FD7-57A43A67232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67E-49DC-9FD7-57A43A6723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7E-49DC-9FD7-57A43A67232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67E-49DC-9FD7-57A43A67232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67E-49DC-9FD7-57A43A67232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67E-49DC-9FD7-57A43A67232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67E-49DC-9FD7-57A43A67232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67E-49DC-9FD7-57A43A6723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67E-49DC-9FD7-57A43A67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5992"/>
        <c:axId val="536666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7E-49DC-9FD7-57A43A67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520"/>
        <c:axId val="536670696"/>
      </c:barChart>
      <c:catAx>
        <c:axId val="536665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6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5992"/>
        <c:crosses val="autoZero"/>
        <c:crossBetween val="between"/>
        <c:majorUnit val="0.2"/>
      </c:valAx>
      <c:catAx>
        <c:axId val="53666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0696"/>
        <c:crosses val="autoZero"/>
        <c:auto val="0"/>
        <c:lblAlgn val="ctr"/>
        <c:lblOffset val="100"/>
        <c:noMultiLvlLbl val="0"/>
      </c:catAx>
      <c:valAx>
        <c:axId val="5366706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241-4E4F-9874-04E6F856D4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241-4E4F-9874-04E6F856D4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241-4E4F-9874-04E6F856D4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241-4E4F-9874-04E6F856D4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241-4E4F-9874-04E6F856D4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241-4E4F-9874-04E6F856D47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241-4E4F-9874-04E6F856D4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241-4E4F-9874-04E6F856D4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241-4E4F-9874-04E6F856D4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241-4E4F-9874-04E6F856D4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241-4E4F-9874-04E6F856D4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241-4E4F-9874-04E6F856D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8736"/>
        <c:axId val="5366742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241-4E4F-9874-04E6F856D4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8344"/>
        <c:axId val="536664032"/>
      </c:barChart>
      <c:catAx>
        <c:axId val="53666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2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8736"/>
        <c:crosses val="autoZero"/>
        <c:crossBetween val="between"/>
        <c:majorUnit val="0.2"/>
      </c:valAx>
      <c:catAx>
        <c:axId val="536668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4032"/>
        <c:crosses val="autoZero"/>
        <c:auto val="0"/>
        <c:lblAlgn val="ctr"/>
        <c:lblOffset val="100"/>
        <c:noMultiLvlLbl val="0"/>
      </c:catAx>
      <c:valAx>
        <c:axId val="5366640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8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DF8-401C-96DF-874A445E6AF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DF8-401C-96DF-874A445E6AF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DF8-401C-96DF-874A445E6AF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DF8-401C-96DF-874A445E6AF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DF8-401C-96DF-874A445E6AF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DF8-401C-96DF-874A445E6AF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DF8-401C-96DF-874A445E6AF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DF8-401C-96DF-874A445E6AF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DF8-401C-96DF-874A445E6AF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DF8-401C-96DF-874A445E6AF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DF8-401C-96DF-874A445E6AF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DF8-401C-96DF-874A445E6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264"/>
        <c:axId val="5366675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DF8-401C-96DF-874A445E6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912"/>
        <c:axId val="536666776"/>
      </c:barChart>
      <c:catAx>
        <c:axId val="536672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5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264"/>
        <c:crosses val="autoZero"/>
        <c:crossBetween val="between"/>
        <c:majorUnit val="0.2"/>
      </c:valAx>
      <c:catAx>
        <c:axId val="536669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6776"/>
        <c:crosses val="autoZero"/>
        <c:auto val="0"/>
        <c:lblAlgn val="ctr"/>
        <c:lblOffset val="100"/>
        <c:noMultiLvlLbl val="0"/>
      </c:catAx>
      <c:valAx>
        <c:axId val="536666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9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4F-4F19-9537-14E3A898CE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4F-4F19-9537-14E3A898CE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4F-4F19-9537-14E3A898CE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4F-4F19-9537-14E3A898CE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4F-4F19-9537-14E3A898CE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4F-4F19-9537-14E3A898CE8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74F-4F19-9537-14E3A898CE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74F-4F19-9537-14E3A898CE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74F-4F19-9537-14E3A898CE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74F-4F19-9537-14E3A898CE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74F-4F19-9537-14E3A898CE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74F-4F19-9537-14E3A898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656"/>
        <c:axId val="5366703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4F-4F19-9537-14E3A898C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1088"/>
        <c:axId val="536671480"/>
      </c:barChart>
      <c:catAx>
        <c:axId val="53667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03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656"/>
        <c:crosses val="autoZero"/>
        <c:crossBetween val="between"/>
        <c:majorUnit val="0.2"/>
      </c:valAx>
      <c:catAx>
        <c:axId val="53667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1480"/>
        <c:crosses val="autoZero"/>
        <c:auto val="0"/>
        <c:lblAlgn val="ctr"/>
        <c:lblOffset val="100"/>
        <c:noMultiLvlLbl val="0"/>
      </c:catAx>
      <c:valAx>
        <c:axId val="5366714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10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97-4E4A-89A7-4857A6B80D4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197-4E4A-89A7-4857A6B80D4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197-4E4A-89A7-4857A6B80D4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197-4E4A-89A7-4857A6B80D4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197-4E4A-89A7-4857A6B80D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97-4E4A-89A7-4857A6B80D4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197-4E4A-89A7-4857A6B80D4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197-4E4A-89A7-4857A6B80D4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197-4E4A-89A7-4857A6B80D4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197-4E4A-89A7-4857A6B80D4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197-4E4A-89A7-4857A6B80D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197-4E4A-89A7-4857A6B8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7952"/>
        <c:axId val="5366730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97-4E4A-89A7-4857A6B80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424"/>
        <c:axId val="536673832"/>
      </c:barChart>
      <c:catAx>
        <c:axId val="53666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3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30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952"/>
        <c:crosses val="autoZero"/>
        <c:crossBetween val="between"/>
        <c:majorUnit val="0.2"/>
      </c:valAx>
      <c:catAx>
        <c:axId val="536664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3832"/>
        <c:crosses val="autoZero"/>
        <c:auto val="0"/>
        <c:lblAlgn val="ctr"/>
        <c:lblOffset val="100"/>
        <c:noMultiLvlLbl val="0"/>
      </c:catAx>
      <c:valAx>
        <c:axId val="536673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6B2-4F35-A003-8293D89BFB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6B2-4F35-A003-8293D89BFB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6B2-4F35-A003-8293D89BFB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6B2-4F35-A003-8293D89BFB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6B2-4F35-A003-8293D89BFB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B2-4F35-A003-8293D89BFB3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6B2-4F35-A003-8293D89BFB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6B2-4F35-A003-8293D89BFB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6B2-4F35-A003-8293D89BFB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6B2-4F35-A003-8293D89BFB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6B2-4F35-A003-8293D89BFB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6B2-4F35-A003-8293D89BF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2464"/>
        <c:axId val="536662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B2-4F35-A003-8293D89BF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3248"/>
        <c:axId val="536676968"/>
      </c:barChart>
      <c:catAx>
        <c:axId val="53666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0940176922329155"/>
              <c:y val="0.950368484906154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2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464"/>
        <c:crosses val="autoZero"/>
        <c:crossBetween val="between"/>
        <c:majorUnit val="0.2"/>
      </c:valAx>
      <c:catAx>
        <c:axId val="53666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968"/>
        <c:crosses val="autoZero"/>
        <c:auto val="0"/>
        <c:lblAlgn val="ctr"/>
        <c:lblOffset val="100"/>
        <c:noMultiLvlLbl val="0"/>
      </c:catAx>
      <c:valAx>
        <c:axId val="536676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32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15-4D37-A814-B1924FAF2E6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15-4D37-A814-B1924FAF2E6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15-4D37-A814-B1924FAF2E6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015-4D37-A814-B1924FAF2E6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015-4D37-A814-B1924FAF2E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15-4D37-A814-B1924FAF2E6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15-4D37-A814-B1924FAF2E6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15-4D37-A814-B1924FAF2E6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15-4D37-A814-B1924FAF2E6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15-4D37-A814-B1924FAF2E6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15-4D37-A814-B1924FAF2E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15-4D37-A814-B1924FAF2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5008"/>
        <c:axId val="536675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15-4D37-A814-B1924FAF2E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6184"/>
        <c:axId val="536676576"/>
      </c:barChart>
      <c:catAx>
        <c:axId val="53667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5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008"/>
        <c:crosses val="autoZero"/>
        <c:crossBetween val="between"/>
        <c:majorUnit val="0.2"/>
      </c:valAx>
      <c:catAx>
        <c:axId val="536676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576"/>
        <c:crosses val="autoZero"/>
        <c:auto val="0"/>
        <c:lblAlgn val="ctr"/>
        <c:lblOffset val="100"/>
        <c:noMultiLvlLbl val="0"/>
      </c:catAx>
      <c:valAx>
        <c:axId val="536676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6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2B-4094-9723-A7B7FA86E77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92B-4094-9723-A7B7FA86E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92B-4094-9723-A7B7FA86E77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92B-4094-9723-A7B7FA86E77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92B-4094-9723-A7B7FA86E7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2B-4094-9723-A7B7FA86E77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92B-4094-9723-A7B7FA86E77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92B-4094-9723-A7B7FA86E77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92B-4094-9723-A7B7FA86E77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92B-4094-9723-A7B7FA86E77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92B-4094-9723-A7B7FA86E7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92B-4094-9723-A7B7FA86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7752"/>
        <c:axId val="5366746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2B-4094-9723-A7B7FA86E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672"/>
        <c:axId val="539122456"/>
      </c:barChart>
      <c:catAx>
        <c:axId val="536677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6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7752"/>
        <c:crosses val="autoZero"/>
        <c:crossBetween val="between"/>
        <c:majorUnit val="0.2"/>
      </c:valAx>
      <c:catAx>
        <c:axId val="539121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2456"/>
        <c:crosses val="autoZero"/>
        <c:auto val="0"/>
        <c:lblAlgn val="ctr"/>
        <c:lblOffset val="100"/>
        <c:noMultiLvlLbl val="0"/>
      </c:catAx>
      <c:valAx>
        <c:axId val="539122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124-4AC2-B6AE-26EDEBACAC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124-4AC2-B6AE-26EDEBACAC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124-4AC2-B6AE-26EDEBACAC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124-4AC2-B6AE-26EDEBACAC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124-4AC2-B6AE-26EDEBACAC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24-4AC2-B6AE-26EDEBACACF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124-4AC2-B6AE-26EDEBACAC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124-4AC2-B6AE-26EDEBACAC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124-4AC2-B6AE-26EDEBACAC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124-4AC2-B6AE-26EDEBACAC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124-4AC2-B6AE-26EDEBACAC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124-4AC2-B6AE-26EDEBAC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3240"/>
        <c:axId val="5391252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24-4AC2-B6AE-26EDEBACAC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1472"/>
        <c:axId val="539127552"/>
      </c:barChart>
      <c:catAx>
        <c:axId val="5391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603356987783933"/>
              <c:y val="0.950368503937007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52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3240"/>
        <c:crosses val="autoZero"/>
        <c:crossBetween val="between"/>
        <c:majorUnit val="0.2"/>
      </c:valAx>
      <c:catAx>
        <c:axId val="53913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552"/>
        <c:crosses val="autoZero"/>
        <c:auto val="0"/>
        <c:lblAlgn val="ctr"/>
        <c:lblOffset val="100"/>
        <c:noMultiLvlLbl val="0"/>
      </c:catAx>
      <c:valAx>
        <c:axId val="539127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14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34-4E6F-949D-4E4826E7D50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034-4E6F-949D-4E4826E7D50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034-4E6F-949D-4E4826E7D50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034-4E6F-949D-4E4826E7D50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034-4E6F-949D-4E4826E7D5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34-4E6F-949D-4E4826E7D50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034-4E6F-949D-4E4826E7D50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034-4E6F-949D-4E4826E7D50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034-4E6F-949D-4E4826E7D50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034-4E6F-949D-4E4826E7D50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034-4E6F-949D-4E4826E7D5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034-4E6F-949D-4E4826E7D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512"/>
        <c:axId val="539130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034-4E6F-949D-4E4826E7D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8336"/>
        <c:axId val="539127944"/>
      </c:barChart>
      <c:catAx>
        <c:axId val="53912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0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512"/>
        <c:crosses val="autoZero"/>
        <c:crossBetween val="between"/>
        <c:majorUnit val="0.2"/>
      </c:valAx>
      <c:catAx>
        <c:axId val="53912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944"/>
        <c:crosses val="autoZero"/>
        <c:auto val="0"/>
        <c:lblAlgn val="ctr"/>
        <c:lblOffset val="100"/>
        <c:noMultiLvlLbl val="0"/>
      </c:catAx>
      <c:valAx>
        <c:axId val="539127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83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6C4-4740-8504-8429BD49268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6C4-4740-8504-8429BD49268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6C4-4740-8504-8429BD49268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6C4-4740-8504-8429BD49268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6C4-4740-8504-8429BD4926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C4-4740-8504-8429BD49268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6C4-4740-8504-8429BD49268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6C4-4740-8504-8429BD49268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6C4-4740-8504-8429BD49268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6C4-4740-8504-8429BD49268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6C4-4740-8504-8429BD4926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6C4-4740-8504-8429BD492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3152"/>
        <c:axId val="531445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C4-4740-8504-8429BD492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7072"/>
        <c:axId val="531439624"/>
      </c:barChart>
      <c:catAx>
        <c:axId val="53144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5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152"/>
        <c:crosses val="autoZero"/>
        <c:crossBetween val="between"/>
        <c:majorUnit val="0.2"/>
      </c:valAx>
      <c:catAx>
        <c:axId val="53144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39624"/>
        <c:crosses val="autoZero"/>
        <c:auto val="0"/>
        <c:lblAlgn val="ctr"/>
        <c:lblOffset val="100"/>
        <c:noMultiLvlLbl val="0"/>
      </c:catAx>
      <c:valAx>
        <c:axId val="531439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7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52A-4724-8D8E-96C96C8F35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52A-4724-8D8E-96C96C8F35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52A-4724-8D8E-96C96C8F35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52A-4724-8D8E-96C96C8F35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52A-4724-8D8E-96C96C8F35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52A-4724-8D8E-96C96C8F35D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52A-4724-8D8E-96C96C8F35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52A-4724-8D8E-96C96C8F35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52A-4724-8D8E-96C96C8F35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52A-4724-8D8E-96C96C8F35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52A-4724-8D8E-96C96C8F35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52A-4724-8D8E-96C96C8F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0888"/>
        <c:axId val="5391201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52A-4724-8D8E-96C96C8F35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6376"/>
        <c:axId val="539131080"/>
      </c:barChart>
      <c:catAx>
        <c:axId val="53912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1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888"/>
        <c:crosses val="autoZero"/>
        <c:crossBetween val="between"/>
        <c:majorUnit val="0.2"/>
      </c:valAx>
      <c:catAx>
        <c:axId val="539126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1080"/>
        <c:crosses val="autoZero"/>
        <c:auto val="0"/>
        <c:lblAlgn val="ctr"/>
        <c:lblOffset val="100"/>
        <c:noMultiLvlLbl val="0"/>
      </c:catAx>
      <c:valAx>
        <c:axId val="5391310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6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B6-478A-AB55-9A33C0F593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3B6-478A-AB55-9A33C0F593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B6-478A-AB55-9A33C0F593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3B6-478A-AB55-9A33C0F593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3B6-478A-AB55-9A33C0F593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B6-478A-AB55-9A33C0F5938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3B6-478A-AB55-9A33C0F593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3B6-478A-AB55-9A33C0F593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3B6-478A-AB55-9A33C0F593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3B6-478A-AB55-9A33C0F593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3B6-478A-AB55-9A33C0F593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3B6-478A-AB55-9A33C0F59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4024"/>
        <c:axId val="5391318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3B6-478A-AB55-9A33C0F59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2848"/>
        <c:axId val="539129120"/>
      </c:barChart>
      <c:catAx>
        <c:axId val="539124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938271604938271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1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18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4024"/>
        <c:crosses val="autoZero"/>
        <c:crossBetween val="between"/>
        <c:majorUnit val="0.2"/>
      </c:valAx>
      <c:catAx>
        <c:axId val="539122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9120"/>
        <c:crosses val="autoZero"/>
        <c:auto val="0"/>
        <c:lblAlgn val="ctr"/>
        <c:lblOffset val="100"/>
        <c:noMultiLvlLbl val="0"/>
      </c:catAx>
      <c:valAx>
        <c:axId val="539129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2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01-4DC8-8BF1-3454D2B419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301-4DC8-8BF1-3454D2B419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301-4DC8-8BF1-3454D2B419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301-4DC8-8BF1-3454D2B419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301-4DC8-8BF1-3454D2B419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01-4DC8-8BF1-3454D2B4195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301-4DC8-8BF1-3454D2B419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301-4DC8-8BF1-3454D2B419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301-4DC8-8BF1-3454D2B419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301-4DC8-8BF1-3454D2B419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301-4DC8-8BF1-3454D2B419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301-4DC8-8BF1-3454D2B41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904"/>
        <c:axId val="539120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01-4DC8-8BF1-3454D2B41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280"/>
        <c:axId val="539124808"/>
      </c:barChart>
      <c:catAx>
        <c:axId val="53912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904"/>
        <c:crosses val="autoZero"/>
        <c:crossBetween val="between"/>
        <c:majorUnit val="0.2"/>
      </c:valAx>
      <c:catAx>
        <c:axId val="53912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4808"/>
        <c:crosses val="autoZero"/>
        <c:auto val="0"/>
        <c:lblAlgn val="ctr"/>
        <c:lblOffset val="100"/>
        <c:noMultiLvlLbl val="0"/>
      </c:catAx>
      <c:valAx>
        <c:axId val="539124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15-43ED-8FE5-2B72078DEC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15-43ED-8FE5-2B72078DEC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15-43ED-8FE5-2B72078DEC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15-43ED-8FE5-2B72078DEC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15-43ED-8FE5-2B72078DEC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15-43ED-8FE5-2B72078DECD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15-43ED-8FE5-2B72078DEC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15-43ED-8FE5-2B72078DEC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15-43ED-8FE5-2B72078DEC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15-43ED-8FE5-2B72078DEC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15-43ED-8FE5-2B72078DEC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15-43ED-8FE5-2B72078DE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2064"/>
        <c:axId val="539126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15-43ED-8FE5-2B72078DE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0296"/>
        <c:axId val="539127160"/>
      </c:barChart>
      <c:catAx>
        <c:axId val="53912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6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2064"/>
        <c:crosses val="autoZero"/>
        <c:crossBetween val="between"/>
        <c:majorUnit val="0.2"/>
      </c:valAx>
      <c:catAx>
        <c:axId val="539130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160"/>
        <c:crosses val="autoZero"/>
        <c:auto val="0"/>
        <c:lblAlgn val="ctr"/>
        <c:lblOffset val="100"/>
        <c:noMultiLvlLbl val="0"/>
      </c:catAx>
      <c:valAx>
        <c:axId val="539127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0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1F-419E-9AC8-AEAE742CDB9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E1F-419E-9AC8-AEAE742CDB9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E1F-419E-9AC8-AEAE742CDB9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E1F-419E-9AC8-AEAE742CDB9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E1F-419E-9AC8-AEAE742CDB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E1F-419E-9AC8-AEAE742CDB9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E1F-419E-9AC8-AEAE742CDB9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E1F-419E-9AC8-AEAE742CDB9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E1F-419E-9AC8-AEAE742CDB9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E1F-419E-9AC8-AEAE742CDB9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E1F-419E-9AC8-AEAE742CDB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E1F-419E-9AC8-AEAE742CD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2056"/>
        <c:axId val="539144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E1F-419E-9AC8-AEAE742CDB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7744"/>
        <c:axId val="539136176"/>
      </c:barChart>
      <c:catAx>
        <c:axId val="539142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056"/>
        <c:crosses val="autoZero"/>
        <c:crossBetween val="between"/>
        <c:majorUnit val="0.2"/>
      </c:valAx>
      <c:catAx>
        <c:axId val="53913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6176"/>
        <c:crosses val="autoZero"/>
        <c:auto val="0"/>
        <c:lblAlgn val="ctr"/>
        <c:lblOffset val="100"/>
        <c:noMultiLvlLbl val="0"/>
      </c:catAx>
      <c:valAx>
        <c:axId val="539136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7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048-4C92-823A-9F452FBB1A9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048-4C92-823A-9F452FBB1A9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048-4C92-823A-9F452FBB1A9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048-4C92-823A-9F452FBB1A9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048-4C92-823A-9F452FBB1A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048-4C92-823A-9F452FBB1A9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048-4C92-823A-9F452FBB1A9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048-4C92-823A-9F452FBB1A9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048-4C92-823A-9F452FBB1A9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048-4C92-823A-9F452FBB1A9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048-4C92-823A-9F452FBB1A9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048-4C92-823A-9F452FBB1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8136"/>
        <c:axId val="539132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048-4C92-823A-9F452FBB1A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8528"/>
        <c:axId val="539138920"/>
      </c:barChart>
      <c:catAx>
        <c:axId val="539138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8136"/>
        <c:crosses val="autoZero"/>
        <c:crossBetween val="between"/>
        <c:majorUnit val="0.2"/>
      </c:valAx>
      <c:catAx>
        <c:axId val="5391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8920"/>
        <c:crosses val="autoZero"/>
        <c:auto val="0"/>
        <c:lblAlgn val="ctr"/>
        <c:lblOffset val="100"/>
        <c:noMultiLvlLbl val="0"/>
      </c:catAx>
      <c:valAx>
        <c:axId val="539138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8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A82-49FB-A815-4498AE145A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A82-49FB-A815-4498AE145A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A82-49FB-A815-4498AE145A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A82-49FB-A815-4498AE145A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A82-49FB-A815-4498AE145A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82-49FB-A815-4498AE145A7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A82-49FB-A815-4498AE145A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A82-49FB-A815-4498AE145A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A82-49FB-A815-4498AE145A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A82-49FB-A815-4498AE145A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A82-49FB-A815-4498AE145A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A82-49FB-A815-4498AE145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6568"/>
        <c:axId val="539142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A82-49FB-A815-4498AE145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6960"/>
        <c:axId val="539140488"/>
      </c:barChart>
      <c:catAx>
        <c:axId val="53913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2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6568"/>
        <c:crosses val="autoZero"/>
        <c:crossBetween val="between"/>
        <c:majorUnit val="0.2"/>
      </c:valAx>
      <c:catAx>
        <c:axId val="53913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0488"/>
        <c:crosses val="autoZero"/>
        <c:auto val="0"/>
        <c:lblAlgn val="ctr"/>
        <c:lblOffset val="100"/>
        <c:noMultiLvlLbl val="0"/>
      </c:catAx>
      <c:valAx>
        <c:axId val="539140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6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51-4A83-BB1F-D71BA79F764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51-4A83-BB1F-D71BA79F764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51-4A83-BB1F-D71BA79F76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51-4A83-BB1F-D71BA79F764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51-4A83-BB1F-D71BA79F76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51-4A83-BB1F-D71BA79F764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51-4A83-BB1F-D71BA79F764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51-4A83-BB1F-D71BA79F764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51-4A83-BB1F-D71BA79F764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51-4A83-BB1F-D71BA79F764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51-4A83-BB1F-D71BA79F764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51-4A83-BB1F-D71BA79F7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9704"/>
        <c:axId val="539143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51-4A83-BB1F-D71BA79F7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0096"/>
        <c:axId val="539135784"/>
      </c:barChart>
      <c:catAx>
        <c:axId val="53913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3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3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9704"/>
        <c:crosses val="autoZero"/>
        <c:crossBetween val="between"/>
        <c:majorUnit val="0.2"/>
      </c:valAx>
      <c:catAx>
        <c:axId val="53914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784"/>
        <c:crosses val="autoZero"/>
        <c:auto val="0"/>
        <c:lblAlgn val="ctr"/>
        <c:lblOffset val="100"/>
        <c:noMultiLvlLbl val="0"/>
      </c:catAx>
      <c:valAx>
        <c:axId val="539135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0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23-474D-BE6E-E2A53F8BD16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23-474D-BE6E-E2A53F8BD16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223-474D-BE6E-E2A53F8BD16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223-474D-BE6E-E2A53F8BD16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223-474D-BE6E-E2A53F8BD16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23-474D-BE6E-E2A53F8BD16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223-474D-BE6E-E2A53F8BD16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223-474D-BE6E-E2A53F8BD16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223-474D-BE6E-E2A53F8BD16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223-474D-BE6E-E2A53F8BD16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223-474D-BE6E-E2A53F8BD16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223-474D-BE6E-E2A53F8BD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0880"/>
        <c:axId val="539132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23-474D-BE6E-E2A53F8BD1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3040"/>
        <c:axId val="539135000"/>
      </c:barChart>
      <c:catAx>
        <c:axId val="53914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0880"/>
        <c:crosses val="autoZero"/>
        <c:crossBetween val="between"/>
        <c:majorUnit val="0.2"/>
      </c:valAx>
      <c:catAx>
        <c:axId val="53913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000"/>
        <c:crosses val="autoZero"/>
        <c:auto val="0"/>
        <c:lblAlgn val="ctr"/>
        <c:lblOffset val="100"/>
        <c:noMultiLvlLbl val="0"/>
      </c:catAx>
      <c:valAx>
        <c:axId val="539135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30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5E8-4D13-8E07-CB3CFC4B16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5E8-4D13-8E07-CB3CFC4B16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5E8-4D13-8E07-CB3CFC4B16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5E8-4D13-8E07-CB3CFC4B16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5E8-4D13-8E07-CB3CFC4B16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E8-4D13-8E07-CB3CFC4B161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5E8-4D13-8E07-CB3CFC4B16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5E8-4D13-8E07-CB3CFC4B16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5E8-4D13-8E07-CB3CFC4B16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5E8-4D13-8E07-CB3CFC4B16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5E8-4D13-8E07-CB3CFC4B16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5E8-4D13-8E07-CB3CFC4B1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3432"/>
        <c:axId val="5391338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5E8-4D13-8E07-CB3CFC4B1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4216"/>
        <c:axId val="539134608"/>
      </c:barChart>
      <c:catAx>
        <c:axId val="53913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38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432"/>
        <c:crosses val="autoZero"/>
        <c:crossBetween val="between"/>
        <c:majorUnit val="0.2"/>
      </c:valAx>
      <c:catAx>
        <c:axId val="539134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4608"/>
        <c:crosses val="autoZero"/>
        <c:auto val="0"/>
        <c:lblAlgn val="ctr"/>
        <c:lblOffset val="100"/>
        <c:noMultiLvlLbl val="0"/>
      </c:catAx>
      <c:valAx>
        <c:axId val="5391346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4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5BB-4894-ABE6-151910C5C02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5BB-4894-ABE6-151910C5C02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5BB-4894-ABE6-151910C5C02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5BB-4894-ABE6-151910C5C02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5BB-4894-ABE6-151910C5C02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BB-4894-ABE6-151910C5C02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5BB-4894-ABE6-151910C5C02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5BB-4894-ABE6-151910C5C02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5BB-4894-ABE6-151910C5C02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5BB-4894-ABE6-151910C5C02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5BB-4894-ABE6-151910C5C02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5BB-4894-ABE6-151910C5C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0800"/>
        <c:axId val="5314411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5BB-4894-ABE6-151910C5C0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1424"/>
        <c:axId val="531853384"/>
      </c:barChart>
      <c:catAx>
        <c:axId val="53144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11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0800"/>
        <c:crosses val="autoZero"/>
        <c:crossBetween val="between"/>
        <c:majorUnit val="0.2"/>
      </c:valAx>
      <c:catAx>
        <c:axId val="53185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3384"/>
        <c:crosses val="autoZero"/>
        <c:auto val="0"/>
        <c:lblAlgn val="ctr"/>
        <c:lblOffset val="100"/>
        <c:noMultiLvlLbl val="0"/>
      </c:catAx>
      <c:valAx>
        <c:axId val="531853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1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08-4BA4-8119-9F15573327B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A08-4BA4-8119-9F15573327B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A08-4BA4-8119-9F15573327B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A08-4BA4-8119-9F15573327B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A08-4BA4-8119-9F15573327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08-4BA4-8119-9F15573327B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A08-4BA4-8119-9F15573327B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A08-4BA4-8119-9F15573327B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A08-4BA4-8119-9F15573327B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A08-4BA4-8119-9F15573327B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A08-4BA4-8119-9F15573327B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A08-4BA4-8119-9F1557332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7352"/>
        <c:axId val="539150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08-4BA4-8119-9F1557332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51072"/>
        <c:axId val="539151464"/>
      </c:barChart>
      <c:catAx>
        <c:axId val="53913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0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0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7352"/>
        <c:crosses val="autoZero"/>
        <c:crossBetween val="between"/>
        <c:majorUnit val="0.2"/>
      </c:valAx>
      <c:catAx>
        <c:axId val="53915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1464"/>
        <c:crosses val="autoZero"/>
        <c:auto val="0"/>
        <c:lblAlgn val="ctr"/>
        <c:lblOffset val="100"/>
        <c:noMultiLvlLbl val="0"/>
      </c:catAx>
      <c:valAx>
        <c:axId val="539151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51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700-4ADC-9876-F926C05196C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700-4ADC-9876-F926C05196C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700-4ADC-9876-F926C05196C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700-4ADC-9876-F926C05196C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700-4ADC-9876-F926C05196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00-4ADC-9876-F926C05196C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00-4ADC-9876-F926C05196C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00-4ADC-9876-F926C05196C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00-4ADC-9876-F926C05196C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00-4ADC-9876-F926C05196C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00-4ADC-9876-F926C05196C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00-4ADC-9876-F926C0519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6760"/>
        <c:axId val="539151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00-4ADC-9876-F926C0519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152"/>
        <c:axId val="539150288"/>
      </c:barChart>
      <c:catAx>
        <c:axId val="539146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1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6760"/>
        <c:crosses val="autoZero"/>
        <c:crossBetween val="between"/>
        <c:majorUnit val="0.2"/>
      </c:valAx>
      <c:catAx>
        <c:axId val="53914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0288"/>
        <c:crosses val="autoZero"/>
        <c:auto val="0"/>
        <c:lblAlgn val="ctr"/>
        <c:lblOffset val="100"/>
        <c:noMultiLvlLbl val="0"/>
      </c:catAx>
      <c:valAx>
        <c:axId val="539150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8A6-4C62-B22F-370CE53D48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8A6-4C62-B22F-370CE53D48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8A6-4C62-B22F-370CE53D48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8A6-4C62-B22F-370CE53D48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8A6-4C62-B22F-370CE53D48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8A6-4C62-B22F-370CE53D480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8A6-4C62-B22F-370CE53D48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8A6-4C62-B22F-370CE53D48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8A6-4C62-B22F-370CE53D48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8A6-4C62-B22F-370CE53D48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8A6-4C62-B22F-370CE53D48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8A6-4C62-B22F-370CE53D4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8328"/>
        <c:axId val="539144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8A6-4C62-B22F-370CE53D4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5192"/>
        <c:axId val="539145976"/>
      </c:barChart>
      <c:catAx>
        <c:axId val="539148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328"/>
        <c:crosses val="autoZero"/>
        <c:crossBetween val="between"/>
        <c:majorUnit val="0.2"/>
      </c:valAx>
      <c:catAx>
        <c:axId val="53914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5976"/>
        <c:crosses val="autoZero"/>
        <c:auto val="0"/>
        <c:lblAlgn val="ctr"/>
        <c:lblOffset val="100"/>
        <c:noMultiLvlLbl val="0"/>
      </c:catAx>
      <c:valAx>
        <c:axId val="5391459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197-42F6-9295-B9B40A152D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197-42F6-9295-B9B40A152D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197-42F6-9295-B9B40A152D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197-42F6-9295-B9B40A152D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197-42F6-9295-B9B40A152D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197-42F6-9295-B9B40A152D3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97-42F6-9295-B9B40A152D3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97-42F6-9295-B9B40A152D3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97-42F6-9295-B9B40A152D3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97-42F6-9295-B9B40A152D3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97-42F6-9295-B9B40A152D3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97-42F6-9295-B9B40A15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7544"/>
        <c:axId val="5391487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197-42F6-9295-B9B40A152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9504"/>
        <c:axId val="539149112"/>
      </c:barChart>
      <c:catAx>
        <c:axId val="53914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343209876543209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87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7544"/>
        <c:crosses val="autoZero"/>
        <c:crossBetween val="between"/>
        <c:majorUnit val="0.2"/>
      </c:valAx>
      <c:catAx>
        <c:axId val="53914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9112"/>
        <c:crosses val="autoZero"/>
        <c:auto val="0"/>
        <c:lblAlgn val="ctr"/>
        <c:lblOffset val="100"/>
        <c:noMultiLvlLbl val="0"/>
      </c:catAx>
      <c:valAx>
        <c:axId val="539149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9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E4-468F-96D1-5F1F2AD1E57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E4-468F-96D1-5F1F2AD1E57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E4-468F-96D1-5F1F2AD1E57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FE4-468F-96D1-5F1F2AD1E57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FE4-468F-96D1-5F1F2AD1E57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E4-468F-96D1-5F1F2AD1E57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FE4-468F-96D1-5F1F2AD1E57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FE4-468F-96D1-5F1F2AD1E57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FE4-468F-96D1-5F1F2AD1E57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FE4-468F-96D1-5F1F2AD1E57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FE4-468F-96D1-5F1F2AD1E57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E4-468F-96D1-5F1F2AD1E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1216"/>
        <c:axId val="541624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E4-468F-96D1-5F1F2AD1E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904"/>
        <c:axId val="541630040"/>
      </c:barChart>
      <c:catAx>
        <c:axId val="54163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1216"/>
        <c:crosses val="autoZero"/>
        <c:crossBetween val="between"/>
        <c:majorUnit val="0.2"/>
      </c:valAx>
      <c:catAx>
        <c:axId val="54162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040"/>
        <c:crosses val="autoZero"/>
        <c:auto val="0"/>
        <c:lblAlgn val="ctr"/>
        <c:lblOffset val="100"/>
        <c:noMultiLvlLbl val="0"/>
      </c:catAx>
      <c:valAx>
        <c:axId val="5416300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E7-4385-815F-7147E14703F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E7-4385-815F-7147E14703F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E7-4385-815F-7147E14703F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E7-4385-815F-7147E14703F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E7-4385-815F-7147E14703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E7-4385-815F-7147E14703F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E7-4385-815F-7147E14703F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E7-4385-815F-7147E14703F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E7-4385-815F-7147E14703F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E7-4385-815F-7147E14703F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E7-4385-815F-7147E14703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E7-4385-815F-7147E1470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728"/>
        <c:axId val="541624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E7-4385-815F-7147E14703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0432"/>
        <c:axId val="541633176"/>
      </c:barChart>
      <c:catAx>
        <c:axId val="54162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728"/>
        <c:crosses val="autoZero"/>
        <c:crossBetween val="between"/>
        <c:majorUnit val="0.2"/>
      </c:valAx>
      <c:catAx>
        <c:axId val="54163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3176"/>
        <c:crosses val="autoZero"/>
        <c:auto val="0"/>
        <c:lblAlgn val="ctr"/>
        <c:lblOffset val="100"/>
        <c:noMultiLvlLbl val="0"/>
      </c:catAx>
      <c:valAx>
        <c:axId val="541633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D6-4384-969D-F751A311ED7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D6-4384-969D-F751A311ED7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6D6-4384-969D-F751A311ED7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6D6-4384-969D-F751A311ED7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6D6-4384-969D-F751A311ED7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D6-4384-969D-F751A311ED7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6D6-4384-969D-F751A311ED7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6D6-4384-969D-F751A311ED7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6D6-4384-969D-F751A311ED7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6D6-4384-969D-F751A311ED7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6D6-4384-969D-F751A311ED7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6D6-4384-969D-F751A311E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3960"/>
        <c:axId val="5416265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6D6-4384-969D-F751A311E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7296"/>
        <c:axId val="541634352"/>
      </c:barChart>
      <c:catAx>
        <c:axId val="54163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6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3960"/>
        <c:crosses val="autoZero"/>
        <c:crossBetween val="between"/>
        <c:majorUnit val="0.2"/>
      </c:valAx>
      <c:catAx>
        <c:axId val="54162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4352"/>
        <c:crosses val="autoZero"/>
        <c:auto val="0"/>
        <c:lblAlgn val="ctr"/>
        <c:lblOffset val="100"/>
        <c:noMultiLvlLbl val="0"/>
      </c:catAx>
      <c:valAx>
        <c:axId val="541634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7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2F-47A6-BF2C-4998E0FD95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82F-47A6-BF2C-4998E0FD95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2F-47A6-BF2C-4998E0FD95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2F-47A6-BF2C-4998E0FD95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82F-47A6-BF2C-4998E0FD95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82F-47A6-BF2C-4998E0FD959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82F-47A6-BF2C-4998E0FD959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82F-47A6-BF2C-4998E0FD959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82F-47A6-BF2C-4998E0FD959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82F-47A6-BF2C-4998E0FD959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82F-47A6-BF2C-4998E0FD959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82F-47A6-BF2C-4998E0FD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8864"/>
        <c:axId val="541629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82F-47A6-BF2C-4998E0FD9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120"/>
        <c:axId val="541630824"/>
      </c:barChart>
      <c:catAx>
        <c:axId val="54162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9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8864"/>
        <c:crosses val="autoZero"/>
        <c:crossBetween val="between"/>
        <c:majorUnit val="0.2"/>
      </c:valAx>
      <c:catAx>
        <c:axId val="541626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824"/>
        <c:crosses val="autoZero"/>
        <c:auto val="0"/>
        <c:lblAlgn val="ctr"/>
        <c:lblOffset val="100"/>
        <c:noMultiLvlLbl val="0"/>
      </c:catAx>
      <c:valAx>
        <c:axId val="541630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1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D2-44B6-9917-D474B0CF3E7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2D2-44B6-9917-D474B0CF3E7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2D2-44B6-9917-D474B0CF3E7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2D2-44B6-9917-D474B0CF3E7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2D2-44B6-9917-D474B0CF3E7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D2-44B6-9917-D474B0CF3E7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2D2-44B6-9917-D474B0CF3E7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2D2-44B6-9917-D474B0CF3E7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2D2-44B6-9917-D474B0CF3E7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2D2-44B6-9917-D474B0CF3E7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2D2-44B6-9917-D474B0CF3E7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2D2-44B6-9917-D474B0CF3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4744"/>
        <c:axId val="541622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D2-44B6-9917-D474B0CF3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4944"/>
        <c:axId val="541627688"/>
      </c:barChart>
      <c:catAx>
        <c:axId val="541634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2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4744"/>
        <c:crosses val="autoZero"/>
        <c:crossBetween val="between"/>
        <c:majorUnit val="0.2"/>
      </c:valAx>
      <c:catAx>
        <c:axId val="54162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7688"/>
        <c:crosses val="autoZero"/>
        <c:auto val="0"/>
        <c:lblAlgn val="ctr"/>
        <c:lblOffset val="100"/>
        <c:noMultiLvlLbl val="0"/>
      </c:catAx>
      <c:valAx>
        <c:axId val="5416276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4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705-4985-BEF6-54779E55FD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705-4985-BEF6-54779E55FD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705-4985-BEF6-54779E55FD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705-4985-BEF6-54779E55FD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705-4985-BEF6-54779E55FD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705-4985-BEF6-54779E55FD1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705-4985-BEF6-54779E55FD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705-4985-BEF6-54779E55FD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705-4985-BEF6-54779E55FD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705-4985-BEF6-54779E55FD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705-4985-BEF6-54779E55FD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705-4985-BEF6-54779E55F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2000"/>
        <c:axId val="54163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705-4985-BEF6-54779E55F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8080"/>
        <c:axId val="541622984"/>
      </c:barChart>
      <c:catAx>
        <c:axId val="5416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0610958815333267"/>
              <c:y val="0.947951566477151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000"/>
        <c:crosses val="autoZero"/>
        <c:crossBetween val="between"/>
        <c:majorUnit val="0.2"/>
      </c:valAx>
      <c:catAx>
        <c:axId val="54162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2984"/>
        <c:crosses val="autoZero"/>
        <c:auto val="0"/>
        <c:lblAlgn val="ctr"/>
        <c:lblOffset val="100"/>
        <c:noMultiLvlLbl val="0"/>
      </c:catAx>
      <c:valAx>
        <c:axId val="5416229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8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8A6-4A3A-899D-0D49E7F25E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8A6-4A3A-899D-0D49E7F25E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8A6-4A3A-899D-0D49E7F25E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8A6-4A3A-899D-0D49E7F25E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8A6-4A3A-899D-0D49E7F25E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A6-4A3A-899D-0D49E7F25EA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8A6-4A3A-899D-0D49E7F25E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8A6-4A3A-899D-0D49E7F25E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8A6-4A3A-899D-0D49E7F25E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8A6-4A3A-899D-0D49E7F25E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8A6-4A3A-899D-0D49E7F25E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3'!$D$13:$H$13</c:f>
              <c:numCache>
                <c:formatCode>0%</c:formatCode>
                <c:ptCount val="5"/>
                <c:pt idx="0">
                  <c:v>0.25</c:v>
                </c:pt>
                <c:pt idx="1">
                  <c:v>0.125</c:v>
                </c:pt>
                <c:pt idx="2">
                  <c:v>0.375</c:v>
                </c:pt>
                <c:pt idx="3">
                  <c:v>0.125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8A6-4A3A-899D-0D49E7F2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2992"/>
        <c:axId val="5318502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8A6-4A3A-899D-0D49E7F2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3776"/>
        <c:axId val="531854168"/>
      </c:barChart>
      <c:catAx>
        <c:axId val="53185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2992"/>
        <c:crosses val="autoZero"/>
        <c:crossBetween val="between"/>
        <c:majorUnit val="0.2"/>
      </c:valAx>
      <c:catAx>
        <c:axId val="531853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4168"/>
        <c:crosses val="autoZero"/>
        <c:auto val="0"/>
        <c:lblAlgn val="ctr"/>
        <c:lblOffset val="100"/>
        <c:noMultiLvlLbl val="0"/>
      </c:catAx>
      <c:valAx>
        <c:axId val="531854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37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3-44EE-84FD-308341A6205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83-44EE-84FD-308341A6205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883-44EE-84FD-308341A6205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883-44EE-84FD-308341A6205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883-44EE-84FD-308341A620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83-44EE-84FD-308341A6205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83-44EE-84FD-308341A6205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83-44EE-84FD-308341A6205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83-44EE-84FD-308341A6205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83-44EE-84FD-308341A6205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883-44EE-84FD-308341A620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883-44EE-84FD-308341A62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336"/>
        <c:axId val="54163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883-44EE-84FD-308341A62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9056"/>
        <c:axId val="541636704"/>
      </c:barChart>
      <c:catAx>
        <c:axId val="541625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336"/>
        <c:crosses val="autoZero"/>
        <c:crossBetween val="between"/>
        <c:majorUnit val="0.2"/>
      </c:valAx>
      <c:catAx>
        <c:axId val="54163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6704"/>
        <c:crosses val="autoZero"/>
        <c:auto val="0"/>
        <c:lblAlgn val="ctr"/>
        <c:lblOffset val="100"/>
        <c:noMultiLvlLbl val="0"/>
      </c:catAx>
      <c:valAx>
        <c:axId val="5416367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90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56-41EC-B7DC-B83F637967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56-41EC-B7DC-B83F637967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C56-41EC-B7DC-B83F637967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C56-41EC-B7DC-B83F637967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C56-41EC-B7DC-B83F637967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56-41EC-B7DC-B83F6379675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56-41EC-B7DC-B83F637967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C56-41EC-B7DC-B83F637967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C56-41EC-B7DC-B83F637967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C56-41EC-B7DC-B83F637967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C56-41EC-B7DC-B83F637967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C56-41EC-B7DC-B83F6379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41800"/>
        <c:axId val="541637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56-41EC-B7DC-B83F63796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7096"/>
        <c:axId val="541638272"/>
      </c:barChart>
      <c:catAx>
        <c:axId val="54164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7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7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1800"/>
        <c:crosses val="autoZero"/>
        <c:crossBetween val="between"/>
        <c:majorUnit val="0.2"/>
      </c:valAx>
      <c:catAx>
        <c:axId val="541637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8272"/>
        <c:crosses val="autoZero"/>
        <c:auto val="0"/>
        <c:lblAlgn val="ctr"/>
        <c:lblOffset val="100"/>
        <c:noMultiLvlLbl val="0"/>
      </c:catAx>
      <c:valAx>
        <c:axId val="5416382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7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89-4416-ABEF-78F41ACCD54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89-4416-ABEF-78F41ACCD54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89-4416-ABEF-78F41ACCD54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89-4416-ABEF-78F41ACCD54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89-4416-ABEF-78F41ACCD5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89-4416-ABEF-78F41ACCD54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989-4416-ABEF-78F41ACCD54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989-4416-ABEF-78F41ACCD54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989-4416-ABEF-78F41ACCD54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989-4416-ABEF-78F41ACCD54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989-4416-ABEF-78F41ACCD5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989-4416-ABEF-78F41ACCD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8664"/>
        <c:axId val="5416351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89-4416-ABEF-78F41ACCD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2192"/>
        <c:axId val="541635528"/>
      </c:barChart>
      <c:catAx>
        <c:axId val="541638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8286484559800393"/>
              <c:y val="0.950368503937007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51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8664"/>
        <c:crosses val="autoZero"/>
        <c:crossBetween val="between"/>
        <c:majorUnit val="0.2"/>
      </c:valAx>
      <c:catAx>
        <c:axId val="54164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5528"/>
        <c:crosses val="autoZero"/>
        <c:auto val="0"/>
        <c:lblAlgn val="ctr"/>
        <c:lblOffset val="100"/>
        <c:noMultiLvlLbl val="0"/>
      </c:catAx>
      <c:valAx>
        <c:axId val="5416355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19-4C8E-B4D0-6F82C7019C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19-4C8E-B4D0-6F82C7019C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19-4C8E-B4D0-6F82C7019C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B19-4C8E-B4D0-6F82C7019C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B19-4C8E-B4D0-6F82C7019C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19-4C8E-B4D0-6F82C7019C5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B19-4C8E-B4D0-6F82C7019C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B19-4C8E-B4D0-6F82C7019C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B19-4C8E-B4D0-6F82C7019C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B19-4C8E-B4D0-6F82C7019C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B19-4C8E-B4D0-6F82C7019C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19-4C8E-B4D0-6F82C7019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9448"/>
        <c:axId val="541640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19-4C8E-B4D0-6F82C7019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0624"/>
        <c:axId val="541641016"/>
      </c:barChart>
      <c:catAx>
        <c:axId val="541639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0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40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9448"/>
        <c:crosses val="autoZero"/>
        <c:crossBetween val="between"/>
        <c:majorUnit val="0.2"/>
      </c:valAx>
      <c:catAx>
        <c:axId val="54164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41016"/>
        <c:crosses val="autoZero"/>
        <c:auto val="0"/>
        <c:lblAlgn val="ctr"/>
        <c:lblOffset val="100"/>
        <c:noMultiLvlLbl val="0"/>
      </c:catAx>
      <c:valAx>
        <c:axId val="541641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06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1A-4428-86A8-7D99B669A2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1A-4428-86A8-7D99B669A2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61A-4428-86A8-7D99B669A2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61A-4428-86A8-7D99B669A2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61A-4428-86A8-7D99B669A2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61A-4428-86A8-7D99B669A2D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61A-4428-86A8-7D99B669A2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61A-4428-86A8-7D99B669A2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61A-4428-86A8-7D99B669A2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61A-4428-86A8-7D99B669A2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61A-4428-86A8-7D99B669A2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61A-4428-86A8-7D99B669A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2200"/>
        <c:axId val="5416139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61A-4428-86A8-7D99B669A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048"/>
        <c:axId val="541621416"/>
      </c:barChart>
      <c:catAx>
        <c:axId val="541622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39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200"/>
        <c:crosses val="autoZero"/>
        <c:crossBetween val="between"/>
        <c:majorUnit val="0.2"/>
      </c:valAx>
      <c:catAx>
        <c:axId val="54161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416"/>
        <c:crosses val="autoZero"/>
        <c:auto val="0"/>
        <c:lblAlgn val="ctr"/>
        <c:lblOffset val="100"/>
        <c:noMultiLvlLbl val="0"/>
      </c:catAx>
      <c:valAx>
        <c:axId val="541621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639-4BBA-849A-76D247D7686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639-4BBA-849A-76D247D7686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639-4BBA-849A-76D247D7686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639-4BBA-849A-76D247D7686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639-4BBA-849A-76D247D768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639-4BBA-849A-76D247D7686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639-4BBA-849A-76D247D7686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639-4BBA-849A-76D247D7686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639-4BBA-849A-76D247D7686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639-4BBA-849A-76D247D7686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639-4BBA-849A-76D247D768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639-4BBA-849A-76D247D76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7496"/>
        <c:axId val="541615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639-4BBA-849A-76D247D768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3184"/>
        <c:axId val="541617888"/>
      </c:barChart>
      <c:catAx>
        <c:axId val="541617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45679012345679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5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7496"/>
        <c:crosses val="autoZero"/>
        <c:crossBetween val="between"/>
        <c:majorUnit val="0.2"/>
      </c:valAx>
      <c:catAx>
        <c:axId val="54161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888"/>
        <c:crosses val="autoZero"/>
        <c:auto val="0"/>
        <c:lblAlgn val="ctr"/>
        <c:lblOffset val="100"/>
        <c:noMultiLvlLbl val="0"/>
      </c:catAx>
      <c:valAx>
        <c:axId val="541617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3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68B-416E-A23F-67EF8AE452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68B-416E-A23F-67EF8AE452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68B-416E-A23F-67EF8AE452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68B-416E-A23F-67EF8AE452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68B-416E-A23F-67EF8AE452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8B-416E-A23F-67EF8AE452D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68B-416E-A23F-67EF8AE452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68B-416E-A23F-67EF8AE452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68B-416E-A23F-67EF8AE452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68B-416E-A23F-67EF8AE452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68B-416E-A23F-67EF8AE452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68B-416E-A23F-67EF8AE4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5928"/>
        <c:axId val="541618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8B-416E-A23F-67EF8AE45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440"/>
        <c:axId val="541617104"/>
      </c:barChart>
      <c:catAx>
        <c:axId val="541615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8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8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928"/>
        <c:crosses val="autoZero"/>
        <c:crossBetween val="between"/>
        <c:majorUnit val="0.2"/>
      </c:valAx>
      <c:catAx>
        <c:axId val="54161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104"/>
        <c:crosses val="autoZero"/>
        <c:auto val="0"/>
        <c:lblAlgn val="ctr"/>
        <c:lblOffset val="100"/>
        <c:noMultiLvlLbl val="0"/>
      </c:catAx>
      <c:valAx>
        <c:axId val="5416171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92C-462E-9285-076B746C2B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92C-462E-9285-076B746C2B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92C-462E-9285-076B746C2B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92C-462E-9285-076B746C2B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92C-462E-9285-076B746C2B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2C-462E-9285-076B746C2B8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C-462E-9285-076B746C2B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C-462E-9285-076B746C2B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C-462E-9285-076B746C2B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C-462E-9285-076B746C2B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C-462E-9285-076B746C2B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C-462E-9285-076B746C2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3576"/>
        <c:axId val="54161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2C-462E-9285-076B746C2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1024"/>
        <c:axId val="541610832"/>
      </c:barChart>
      <c:catAx>
        <c:axId val="541613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576"/>
        <c:crosses val="autoZero"/>
        <c:crossBetween val="between"/>
        <c:majorUnit val="0.2"/>
      </c:valAx>
      <c:catAx>
        <c:axId val="54162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0832"/>
        <c:crosses val="autoZero"/>
        <c:auto val="0"/>
        <c:lblAlgn val="ctr"/>
        <c:lblOffset val="100"/>
        <c:noMultiLvlLbl val="0"/>
      </c:catAx>
      <c:valAx>
        <c:axId val="541610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10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03-40E5-B6E2-0FE426114D2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403-40E5-B6E2-0FE426114D2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403-40E5-B6E2-0FE426114D2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403-40E5-B6E2-0FE426114D2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403-40E5-B6E2-0FE426114D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03-40E5-B6E2-0FE426114D2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403-40E5-B6E2-0FE426114D2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403-40E5-B6E2-0FE426114D2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403-40E5-B6E2-0FE426114D2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403-40E5-B6E2-0FE426114D2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403-40E5-B6E2-0FE426114D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03-40E5-B6E2-0FE426114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1224"/>
        <c:axId val="5416206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03-40E5-B6E2-0FE426114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1616"/>
        <c:axId val="541619456"/>
      </c:barChart>
      <c:catAx>
        <c:axId val="541611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0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06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1224"/>
        <c:crosses val="autoZero"/>
        <c:crossBetween val="between"/>
        <c:majorUnit val="0.2"/>
      </c:valAx>
      <c:catAx>
        <c:axId val="54161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9456"/>
        <c:crosses val="autoZero"/>
        <c:auto val="0"/>
        <c:lblAlgn val="ctr"/>
        <c:lblOffset val="100"/>
        <c:noMultiLvlLbl val="0"/>
      </c:catAx>
      <c:valAx>
        <c:axId val="541619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16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237-4D3F-8BF1-7F6EC574DB7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237-4D3F-8BF1-7F6EC574DB7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237-4D3F-8BF1-7F6EC574DB7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237-4D3F-8BF1-7F6EC574DB7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237-4D3F-8BF1-7F6EC574DB7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237-4D3F-8BF1-7F6EC574DB7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237-4D3F-8BF1-7F6EC574DB7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237-4D3F-8BF1-7F6EC574DB7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237-4D3F-8BF1-7F6EC574DB7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237-4D3F-8BF1-7F6EC574DB7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237-4D3F-8BF1-7F6EC574DB7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237-4D3F-8BF1-7F6EC574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4360"/>
        <c:axId val="541619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237-4D3F-8BF1-7F6EC574D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0240"/>
        <c:axId val="541621808"/>
      </c:barChart>
      <c:catAx>
        <c:axId val="541614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4360"/>
        <c:crosses val="autoZero"/>
        <c:crossBetween val="between"/>
        <c:majorUnit val="0.2"/>
      </c:valAx>
      <c:catAx>
        <c:axId val="5416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808"/>
        <c:crosses val="autoZero"/>
        <c:auto val="0"/>
        <c:lblAlgn val="ctr"/>
        <c:lblOffset val="100"/>
        <c:noMultiLvlLbl val="0"/>
      </c:catAx>
      <c:valAx>
        <c:axId val="541621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0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CC-412B-B3F3-B484D9D37AB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CC-412B-B3F3-B484D9D37AB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CC-412B-B3F3-B484D9D37AB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2CC-412B-B3F3-B484D9D37AB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2CC-412B-B3F3-B484D9D37A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CC-412B-B3F3-B484D9D37AB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2CC-412B-B3F3-B484D9D37AB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2CC-412B-B3F3-B484D9D37AB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2CC-412B-B3F3-B484D9D37AB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2CC-412B-B3F3-B484D9D37AB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2CC-412B-B3F3-B484D9D37AB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2CC-412B-B3F3-B484D9D3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4560"/>
        <c:axId val="531849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2CC-412B-B3F3-B484D9D37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2208"/>
        <c:axId val="531852600"/>
      </c:barChart>
      <c:catAx>
        <c:axId val="5318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49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4560"/>
        <c:crosses val="autoZero"/>
        <c:crossBetween val="between"/>
        <c:majorUnit val="0.2"/>
      </c:valAx>
      <c:catAx>
        <c:axId val="53185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2600"/>
        <c:crosses val="autoZero"/>
        <c:auto val="0"/>
        <c:lblAlgn val="ctr"/>
        <c:lblOffset val="100"/>
        <c:noMultiLvlLbl val="0"/>
      </c:catAx>
      <c:valAx>
        <c:axId val="531852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2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62-440C-A320-099B4D0C11F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62-440C-A320-099B4D0C11F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62-440C-A320-099B4D0C11F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62-440C-A320-099B4D0C11F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62-440C-A320-099B4D0C11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62-440C-A320-099B4D0C11F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62-440C-A320-099B4D0C11F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62-440C-A320-099B4D0C11F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62-440C-A320-099B4D0C11F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62-440C-A320-099B4D0C11F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62-440C-A320-099B4D0C11F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62-440C-A320-099B4D0C1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2400"/>
        <c:axId val="541612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62-440C-A320-099B4D0C1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936"/>
        <c:axId val="544447296"/>
      </c:barChart>
      <c:catAx>
        <c:axId val="541612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2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400"/>
        <c:crosses val="autoZero"/>
        <c:crossBetween val="between"/>
        <c:majorUnit val="0.2"/>
      </c:valAx>
      <c:catAx>
        <c:axId val="539147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7296"/>
        <c:crosses val="autoZero"/>
        <c:auto val="0"/>
        <c:lblAlgn val="ctr"/>
        <c:lblOffset val="100"/>
        <c:noMultiLvlLbl val="0"/>
      </c:catAx>
      <c:valAx>
        <c:axId val="5444472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648-489C-8618-025F80FF70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648-489C-8618-025F80FF70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648-489C-8618-025F80FF70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648-489C-8618-025F80FF70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648-489C-8618-025F80FF70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48-489C-8618-025F80FF703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648-489C-8618-025F80FF70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648-489C-8618-025F80FF70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648-489C-8618-025F80FF70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648-489C-8618-025F80FF70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648-489C-8618-025F80FF70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648-489C-8618-025F80FF7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472"/>
        <c:axId val="544443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48-489C-8618-025F80FF7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2984"/>
        <c:axId val="544442592"/>
      </c:barChart>
      <c:catAx>
        <c:axId val="544448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343209876543209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3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3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472"/>
        <c:crosses val="autoZero"/>
        <c:crossBetween val="between"/>
        <c:majorUnit val="0.2"/>
      </c:valAx>
      <c:catAx>
        <c:axId val="544442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592"/>
        <c:crosses val="autoZero"/>
        <c:auto val="0"/>
        <c:lblAlgn val="ctr"/>
        <c:lblOffset val="100"/>
        <c:noMultiLvlLbl val="0"/>
      </c:catAx>
      <c:valAx>
        <c:axId val="5444425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2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02-448D-8264-09B45FAA904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02-448D-8264-09B45FAA904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02-448D-8264-09B45FAA904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02-448D-8264-09B45FAA904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02-448D-8264-09B45FAA90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02-448D-8264-09B45FAA904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02-448D-8264-09B45FAA904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02-448D-8264-09B45FAA904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02-448D-8264-09B45FAA904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02-448D-8264-09B45FAA904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02-448D-8264-09B45FAA90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02-448D-8264-09B45FAA9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6120"/>
        <c:axId val="544448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02-448D-8264-09B45FAA9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848"/>
        <c:axId val="544436320"/>
      </c:barChart>
      <c:catAx>
        <c:axId val="544446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8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6120"/>
        <c:crosses val="autoZero"/>
        <c:crossBetween val="between"/>
        <c:majorUnit val="0.2"/>
      </c:valAx>
      <c:catAx>
        <c:axId val="544439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320"/>
        <c:crosses val="autoZero"/>
        <c:auto val="0"/>
        <c:lblAlgn val="ctr"/>
        <c:lblOffset val="100"/>
        <c:noMultiLvlLbl val="0"/>
      </c:catAx>
      <c:valAx>
        <c:axId val="5444363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F7F-4031-8357-66C75B16C2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F7F-4031-8357-66C75B16C2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F7F-4031-8357-66C75B16C2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F7F-4031-8357-66C75B16C2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F7F-4031-8357-66C75B16C2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F7F-4031-8357-66C75B16C24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F7F-4031-8357-66C75B16C2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F7F-4031-8357-66C75B16C2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F7F-4031-8357-66C75B16C2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F7F-4031-8357-66C75B16C2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F7F-4031-8357-66C75B16C2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F7F-4031-8357-66C75B16C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37888"/>
        <c:axId val="544445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F7F-4031-8357-66C75B16C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5728"/>
        <c:axId val="544440240"/>
      </c:barChart>
      <c:catAx>
        <c:axId val="54443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5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5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7888"/>
        <c:crosses val="autoZero"/>
        <c:crossBetween val="between"/>
        <c:majorUnit val="0.2"/>
      </c:valAx>
      <c:catAx>
        <c:axId val="54444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0240"/>
        <c:crosses val="autoZero"/>
        <c:auto val="0"/>
        <c:lblAlgn val="ctr"/>
        <c:lblOffset val="100"/>
        <c:noMultiLvlLbl val="0"/>
      </c:catAx>
      <c:valAx>
        <c:axId val="5444402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5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68-4E65-8562-89CFA0F9A60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68-4E65-8562-89CFA0F9A60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368-4E65-8562-89CFA0F9A60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368-4E65-8562-89CFA0F9A60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368-4E65-8562-89CFA0F9A6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68-4E65-8562-89CFA0F9A60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368-4E65-8562-89CFA0F9A60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368-4E65-8562-89CFA0F9A60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368-4E65-8562-89CFA0F9A60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368-4E65-8562-89CFA0F9A60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368-4E65-8562-89CFA0F9A60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368-4E65-8562-89CFA0F9A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0632"/>
        <c:axId val="544447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68-4E65-8562-89CFA0F9A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3376"/>
        <c:axId val="544436712"/>
      </c:barChart>
      <c:catAx>
        <c:axId val="544440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7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7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0632"/>
        <c:crosses val="autoZero"/>
        <c:crossBetween val="between"/>
        <c:majorUnit val="0.2"/>
      </c:valAx>
      <c:catAx>
        <c:axId val="54444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712"/>
        <c:crosses val="autoZero"/>
        <c:auto val="0"/>
        <c:lblAlgn val="ctr"/>
        <c:lblOffset val="100"/>
        <c:noMultiLvlLbl val="0"/>
      </c:catAx>
      <c:valAx>
        <c:axId val="5444367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3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07-4B43-B74D-1DE068FADA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07-4B43-B74D-1DE068FAD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207-4B43-B74D-1DE068FADA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207-4B43-B74D-1DE068FADA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207-4B43-B74D-1DE068FADA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07-4B43-B74D-1DE068FADAB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207-4B43-B74D-1DE068FADA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207-4B43-B74D-1DE068FADA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207-4B43-B74D-1DE068FADA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207-4B43-B74D-1DE068FADA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207-4B43-B74D-1DE068FADA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207-4B43-B74D-1DE068FA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160"/>
        <c:axId val="54443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207-4B43-B74D-1DE068FADA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456"/>
        <c:axId val="544446512"/>
      </c:barChart>
      <c:catAx>
        <c:axId val="54444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3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160"/>
        <c:crosses val="autoZero"/>
        <c:crossBetween val="between"/>
        <c:majorUnit val="0.2"/>
      </c:valAx>
      <c:catAx>
        <c:axId val="5444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6512"/>
        <c:crosses val="autoZero"/>
        <c:auto val="0"/>
        <c:lblAlgn val="ctr"/>
        <c:lblOffset val="100"/>
        <c:noMultiLvlLbl val="0"/>
      </c:catAx>
      <c:valAx>
        <c:axId val="544446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4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7EC-4126-A91D-63B239D413B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EC-4126-A91D-63B239D413B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7EC-4126-A91D-63B239D413B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7EC-4126-A91D-63B239D413B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7EC-4126-A91D-63B239D413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EC-4126-A91D-63B239D413B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7EC-4126-A91D-63B239D413B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7EC-4126-A91D-63B239D413B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7EC-4126-A91D-63B239D413B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7EC-4126-A91D-63B239D413B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7EC-4126-A91D-63B239D413B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EC-4126-A91D-63B239D41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552"/>
        <c:axId val="5444414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EC-4126-A91D-63B239D413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6904"/>
        <c:axId val="544442200"/>
      </c:barChart>
      <c:catAx>
        <c:axId val="544444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1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14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552"/>
        <c:crosses val="autoZero"/>
        <c:crossBetween val="between"/>
        <c:majorUnit val="0.2"/>
      </c:valAx>
      <c:catAx>
        <c:axId val="54444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200"/>
        <c:crosses val="autoZero"/>
        <c:auto val="0"/>
        <c:lblAlgn val="ctr"/>
        <c:lblOffset val="100"/>
        <c:noMultiLvlLbl val="0"/>
      </c:catAx>
      <c:valAx>
        <c:axId val="544442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BB-4D11-A867-6B5A16AC6C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BB-4D11-A867-6B5A16AC6C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BB-4D11-A867-6B5A16AC6C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BB-4D11-A867-6B5A16AC6C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BB-4D11-A867-6B5A16AC6C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BB-4D11-A867-6B5A16AC6C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BB-4D11-A867-6B5A16AC6C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BB-4D11-A867-6B5A16AC6C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BB-4D11-A867-6B5A16AC6C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BB-4D11-A867-6B5A16AC6C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BB-4D11-A867-6B5A16AC6C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BB-4D11-A867-6B5A16AC6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7096"/>
        <c:axId val="544460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BB-4D11-A867-6B5A16AC6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272"/>
        <c:axId val="544460232"/>
      </c:barChart>
      <c:catAx>
        <c:axId val="54445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4444444444444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0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7096"/>
        <c:crosses val="autoZero"/>
        <c:crossBetween val="between"/>
        <c:majorUnit val="0.2"/>
      </c:valAx>
      <c:catAx>
        <c:axId val="54445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0232"/>
        <c:crosses val="autoZero"/>
        <c:auto val="0"/>
        <c:lblAlgn val="ctr"/>
        <c:lblOffset val="100"/>
        <c:noMultiLvlLbl val="0"/>
      </c:catAx>
      <c:valAx>
        <c:axId val="5444602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6D-4EEE-AD70-182F2D1800B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6D-4EEE-AD70-182F2D1800B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6D-4EEE-AD70-182F2D1800B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6D-4EEE-AD70-182F2D1800B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6D-4EEE-AD70-182F2D1800B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6D-4EEE-AD70-182F2D1800B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6D-4EEE-AD70-182F2D1800B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6D-4EEE-AD70-182F2D1800B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6D-4EEE-AD70-182F2D1800B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6D-4EEE-AD70-182F2D1800B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6D-4EEE-AD70-182F2D1800B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6D-4EEE-AD70-182F2D180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176"/>
        <c:axId val="54445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6D-4EEE-AD70-182F2D180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664"/>
        <c:axId val="544453568"/>
      </c:barChart>
      <c:catAx>
        <c:axId val="54445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176"/>
        <c:crosses val="autoZero"/>
        <c:crossBetween val="between"/>
        <c:majorUnit val="0.2"/>
      </c:valAx>
      <c:catAx>
        <c:axId val="54445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3568"/>
        <c:crosses val="autoZero"/>
        <c:auto val="0"/>
        <c:lblAlgn val="ctr"/>
        <c:lblOffset val="100"/>
        <c:noMultiLvlLbl val="0"/>
      </c:catAx>
      <c:valAx>
        <c:axId val="5444535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6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83-458D-AD69-B3C6462B77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783-458D-AD69-B3C6462B77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83-458D-AD69-B3C6462B77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783-458D-AD69-B3C6462B77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83-458D-AD69-B3C6462B77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83-458D-AD69-B3C6462B774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783-458D-AD69-B3C6462B77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783-458D-AD69-B3C6462B77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783-458D-AD69-B3C6462B77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783-458D-AD69-B3C6462B77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783-458D-AD69-B3C6462B77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783-458D-AD69-B3C6462B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960"/>
        <c:axId val="54445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83-458D-AD69-B3C6462B7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1608"/>
        <c:axId val="544455920"/>
      </c:barChart>
      <c:catAx>
        <c:axId val="54445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960"/>
        <c:crosses val="autoZero"/>
        <c:crossBetween val="between"/>
        <c:majorUnit val="0.2"/>
      </c:valAx>
      <c:catAx>
        <c:axId val="544451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920"/>
        <c:crosses val="autoZero"/>
        <c:auto val="0"/>
        <c:lblAlgn val="ctr"/>
        <c:lblOffset val="100"/>
        <c:noMultiLvlLbl val="0"/>
      </c:catAx>
      <c:valAx>
        <c:axId val="544455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1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440-4D9C-9AC9-B370DB742A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440-4D9C-9AC9-B370DB742A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440-4D9C-9AC9-B370DB742A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440-4D9C-9AC9-B370DB742A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440-4D9C-9AC9-B370DB742A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440-4D9C-9AC9-B370DB742A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440-4D9C-9AC9-B370DB742A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440-4D9C-9AC9-B370DB742A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440-4D9C-9AC9-B370DB742A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440-4D9C-9AC9-B370DB742A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440-4D9C-9AC9-B370DB742A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440-4D9C-9AC9-B370DB742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5344"/>
        <c:axId val="531850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440-4D9C-9AC9-B370DB742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5736"/>
        <c:axId val="531856520"/>
      </c:barChart>
      <c:catAx>
        <c:axId val="53185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568432696278733"/>
              <c:y val="0.947918908889192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5344"/>
        <c:crosses val="autoZero"/>
        <c:crossBetween val="between"/>
        <c:majorUnit val="0.2"/>
      </c:valAx>
      <c:catAx>
        <c:axId val="531855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6520"/>
        <c:crosses val="autoZero"/>
        <c:auto val="0"/>
        <c:lblAlgn val="ctr"/>
        <c:lblOffset val="100"/>
        <c:noMultiLvlLbl val="0"/>
      </c:catAx>
      <c:valAx>
        <c:axId val="531856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5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26-496C-8B45-DAB24A3135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326-496C-8B45-DAB24A3135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326-496C-8B45-DAB24A3135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326-496C-8B45-DAB24A3135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326-496C-8B45-DAB24A3135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26-496C-8B45-DAB24A3135F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326-496C-8B45-DAB24A3135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326-496C-8B45-DAB24A3135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326-496C-8B45-DAB24A3135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326-496C-8B45-DAB24A3135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326-496C-8B45-DAB24A3135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326-496C-8B45-DAB24A313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864"/>
        <c:axId val="5444520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326-496C-8B45-DAB24A313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9448"/>
        <c:axId val="544455136"/>
      </c:barChart>
      <c:catAx>
        <c:axId val="54444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0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864"/>
        <c:crosses val="autoZero"/>
        <c:crossBetween val="between"/>
        <c:majorUnit val="0.2"/>
      </c:valAx>
      <c:catAx>
        <c:axId val="544459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136"/>
        <c:crosses val="autoZero"/>
        <c:auto val="0"/>
        <c:lblAlgn val="ctr"/>
        <c:lblOffset val="100"/>
        <c:noMultiLvlLbl val="0"/>
      </c:catAx>
      <c:valAx>
        <c:axId val="5444551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94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9F-4121-B8B9-51BDD82134C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39F-4121-B8B9-51BDD82134C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39F-4121-B8B9-51BDD82134C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39F-4121-B8B9-51BDD82134C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39F-4121-B8B9-51BDD82134C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39F-4121-B8B9-51BDD82134C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39F-4121-B8B9-51BDD82134C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39F-4121-B8B9-51BDD82134C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39F-4121-B8B9-51BDD82134C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39F-4121-B8B9-51BDD82134C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39F-4121-B8B9-51BDD82134C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39F-4121-B8B9-51BDD8213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9256"/>
        <c:axId val="544459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39F-4121-B8B9-51BDD8213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9648"/>
        <c:axId val="544457880"/>
      </c:barChart>
      <c:catAx>
        <c:axId val="54444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9256"/>
        <c:crosses val="autoZero"/>
        <c:crossBetween val="between"/>
        <c:majorUnit val="0.2"/>
      </c:valAx>
      <c:catAx>
        <c:axId val="54444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7880"/>
        <c:crosses val="autoZero"/>
        <c:auto val="0"/>
        <c:lblAlgn val="ctr"/>
        <c:lblOffset val="100"/>
        <c:noMultiLvlLbl val="0"/>
      </c:catAx>
      <c:valAx>
        <c:axId val="544457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9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9E8-4FA1-BD3A-76343DFC9AC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9E8-4FA1-BD3A-76343DFC9AC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9E8-4FA1-BD3A-76343DFC9AC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9E8-4FA1-BD3A-76343DFC9AC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9E8-4FA1-BD3A-76343DFC9A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E8-4FA1-BD3A-76343DFC9AC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9E8-4FA1-BD3A-76343DFC9AC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9E8-4FA1-BD3A-76343DFC9AC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9E8-4FA1-BD3A-76343DFC9AC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9E8-4FA1-BD3A-76343DFC9AC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9E8-4FA1-BD3A-76343DFC9AC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9E8-4FA1-BD3A-76343DFC9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0040"/>
        <c:axId val="544459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9E8-4FA1-BD3A-76343DFC9A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0432"/>
        <c:axId val="544452784"/>
      </c:barChart>
      <c:catAx>
        <c:axId val="544450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0040"/>
        <c:crosses val="autoZero"/>
        <c:crossBetween val="between"/>
        <c:majorUnit val="0.2"/>
      </c:valAx>
      <c:catAx>
        <c:axId val="54445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2784"/>
        <c:crosses val="autoZero"/>
        <c:auto val="0"/>
        <c:lblAlgn val="ctr"/>
        <c:lblOffset val="100"/>
        <c:noMultiLvlLbl val="0"/>
      </c:catAx>
      <c:valAx>
        <c:axId val="544452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0-4D2A-B6C7-299EFB787F1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370-4D2A-B6C7-299EFB787F1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370-4D2A-B6C7-299EFB787F1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370-4D2A-B6C7-299EFB787F1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370-4D2A-B6C7-299EFB787F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370-4D2A-B6C7-299EFB787F1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370-4D2A-B6C7-299EFB787F1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370-4D2A-B6C7-299EFB787F1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370-4D2A-B6C7-299EFB787F1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370-4D2A-B6C7-299EFB787F1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370-4D2A-B6C7-299EFB787F1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370-4D2A-B6C7-299EFB787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5528"/>
        <c:axId val="544456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370-4D2A-B6C7-299EFB787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1408"/>
        <c:axId val="544464152"/>
      </c:barChart>
      <c:catAx>
        <c:axId val="54445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</a:t>
                </a:r>
              </a:p>
            </c:rich>
          </c:tx>
          <c:layout>
            <c:manualLayout>
              <c:xMode val="edge"/>
              <c:yMode val="edge"/>
              <c:x val="0.41145942694663168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5528"/>
        <c:crosses val="autoZero"/>
        <c:crossBetween val="between"/>
        <c:majorUnit val="0.2"/>
      </c:valAx>
      <c:catAx>
        <c:axId val="54446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4152"/>
        <c:crosses val="autoZero"/>
        <c:auto val="0"/>
        <c:lblAlgn val="ctr"/>
        <c:lblOffset val="100"/>
        <c:noMultiLvlLbl val="0"/>
      </c:catAx>
      <c:valAx>
        <c:axId val="544464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1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A8-49C0-9034-933ACE89B29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A8-49C0-9034-933ACE89B29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A8-49C0-9034-933ACE89B29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A8-49C0-9034-933ACE89B29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A8-49C0-9034-933ACE89B29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A8-49C0-9034-933ACE89B29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8A8-49C0-9034-933ACE89B29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8A8-49C0-9034-933ACE89B29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8A8-49C0-9034-933ACE89B29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8A8-49C0-9034-933ACE89B29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8A8-49C0-9034-933ACE89B29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8A8-49C0-9034-933ACE89B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896"/>
        <c:axId val="544467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A8-49C0-9034-933ACE89B2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3760"/>
        <c:axId val="544467288"/>
      </c:barChart>
      <c:catAx>
        <c:axId val="54446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7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7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896"/>
        <c:crosses val="autoZero"/>
        <c:crossBetween val="between"/>
        <c:majorUnit val="0.2"/>
      </c:valAx>
      <c:catAx>
        <c:axId val="54446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7288"/>
        <c:crosses val="autoZero"/>
        <c:auto val="0"/>
        <c:lblAlgn val="ctr"/>
        <c:lblOffset val="100"/>
        <c:noMultiLvlLbl val="0"/>
      </c:catAx>
      <c:valAx>
        <c:axId val="544467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3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41-46AF-A593-F9CE8745D1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41-46AF-A593-F9CE8745D1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41-46AF-A593-F9CE8745D1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41-46AF-A593-F9CE8745D1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41-46AF-A593-F9CE8745D1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41-46AF-A593-F9CE8745D1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41-46AF-A593-F9CE8745D1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41-46AF-A593-F9CE8745D1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41-46AF-A593-F9CE8745D1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41-46AF-A593-F9CE8745D1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41-46AF-A593-F9CE8745D1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41-46AF-A593-F9CE8745D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1800"/>
        <c:axId val="5444684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41-46AF-A593-F9CE8745D1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2192"/>
        <c:axId val="544468072"/>
      </c:barChart>
      <c:catAx>
        <c:axId val="54446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8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1800"/>
        <c:crosses val="autoZero"/>
        <c:crossBetween val="between"/>
        <c:majorUnit val="0.2"/>
      </c:valAx>
      <c:catAx>
        <c:axId val="54446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8072"/>
        <c:crosses val="autoZero"/>
        <c:auto val="0"/>
        <c:lblAlgn val="ctr"/>
        <c:lblOffset val="100"/>
        <c:noMultiLvlLbl val="0"/>
      </c:catAx>
      <c:valAx>
        <c:axId val="544468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2C4-42A7-9181-CCA9DCDAFD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2C4-42A7-9181-CCA9DCDAFD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2C4-42A7-9181-CCA9DCDAFD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2C4-42A7-9181-CCA9DCDAFD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2C4-42A7-9181-CCA9DCDAFD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C4-42A7-9181-CCA9DCDAFDF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2C4-42A7-9181-CCA9DCDAFD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2C4-42A7-9181-CCA9DCDAFD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2C4-42A7-9181-CCA9DCDAFD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2C4-42A7-9181-CCA9DCDAFD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2C4-42A7-9181-CCA9DCDAFD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2C4-42A7-9181-CCA9DCDAF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4544"/>
        <c:axId val="544463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2C4-42A7-9181-CCA9DCDAFD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4936"/>
        <c:axId val="544465328"/>
      </c:barChart>
      <c:catAx>
        <c:axId val="54446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8944920773792163"/>
              <c:y val="0.9503685039370078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3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3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4544"/>
        <c:crosses val="autoZero"/>
        <c:crossBetween val="between"/>
        <c:majorUnit val="0.2"/>
      </c:valAx>
      <c:catAx>
        <c:axId val="544464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5328"/>
        <c:crosses val="autoZero"/>
        <c:auto val="0"/>
        <c:lblAlgn val="ctr"/>
        <c:lblOffset val="100"/>
        <c:noMultiLvlLbl val="0"/>
      </c:catAx>
      <c:valAx>
        <c:axId val="544465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4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838-4508-A480-8031F2386A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838-4508-A480-8031F2386A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838-4508-A480-8031F2386A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838-4508-A480-8031F2386A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838-4508-A480-8031F2386A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838-4508-A480-8031F2386A6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838-4508-A480-8031F2386A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838-4508-A480-8031F2386A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838-4508-A480-8031F2386A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838-4508-A480-8031F2386A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838-4508-A480-8031F2386A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838-4508-A480-8031F238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112"/>
        <c:axId val="543288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838-4508-A480-8031F2386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464"/>
        <c:axId val="543285664"/>
      </c:barChart>
      <c:catAx>
        <c:axId val="54446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112"/>
        <c:crosses val="autoZero"/>
        <c:crossBetween val="between"/>
        <c:majorUnit val="0.2"/>
      </c:valAx>
      <c:catAx>
        <c:axId val="543295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5664"/>
        <c:crosses val="autoZero"/>
        <c:auto val="0"/>
        <c:lblAlgn val="ctr"/>
        <c:lblOffset val="100"/>
        <c:noMultiLvlLbl val="0"/>
      </c:catAx>
      <c:valAx>
        <c:axId val="5432856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4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95-4F77-B414-99289EF66D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395-4F77-B414-99289EF66D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395-4F77-B414-99289EF66D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395-4F77-B414-99289EF66D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395-4F77-B414-99289EF66D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95-4F77-B414-99289EF66D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395-4F77-B414-99289EF66D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395-4F77-B414-99289EF66D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395-4F77-B414-99289EF66D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395-4F77-B414-99289EF66D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395-4F77-B414-99289EF66D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95-4F77-B414-99289EF66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3112"/>
        <c:axId val="543284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95-4F77-B414-99289EF66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1936"/>
        <c:axId val="543292328"/>
      </c:barChart>
      <c:catAx>
        <c:axId val="543293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112"/>
        <c:crosses val="autoZero"/>
        <c:crossBetween val="between"/>
        <c:majorUnit val="0.2"/>
      </c:valAx>
      <c:catAx>
        <c:axId val="54329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2328"/>
        <c:crosses val="autoZero"/>
        <c:auto val="0"/>
        <c:lblAlgn val="ctr"/>
        <c:lblOffset val="100"/>
        <c:noMultiLvlLbl val="0"/>
      </c:catAx>
      <c:valAx>
        <c:axId val="543292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1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E05-42D7-A79E-FCC057E189A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E05-42D7-A79E-FCC057E18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E05-42D7-A79E-FCC057E189A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E05-42D7-A79E-FCC057E189A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E05-42D7-A79E-FCC057E189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05-42D7-A79E-FCC057E189A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E05-42D7-A79E-FCC057E189A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E05-42D7-A79E-FCC057E189A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E05-42D7-A79E-FCC057E189A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E05-42D7-A79E-FCC057E189A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E05-42D7-A79E-FCC057E189A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E05-42D7-A79E-FCC057E1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9976"/>
        <c:axId val="543296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E05-42D7-A79E-FCC057E18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072"/>
        <c:axId val="543286840"/>
      </c:barChart>
      <c:catAx>
        <c:axId val="543289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44444444444445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6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9976"/>
        <c:crosses val="autoZero"/>
        <c:crossBetween val="between"/>
        <c:majorUnit val="0.2"/>
      </c:valAx>
      <c:catAx>
        <c:axId val="54329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6840"/>
        <c:crosses val="autoZero"/>
        <c:auto val="0"/>
        <c:lblAlgn val="ctr"/>
        <c:lblOffset val="100"/>
        <c:noMultiLvlLbl val="0"/>
      </c:catAx>
      <c:valAx>
        <c:axId val="5432868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F9-4A80-B317-48425C09D2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0F9-4A80-B317-48425C09D2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0F9-4A80-B317-48425C09D2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0F9-4A80-B317-48425C09D2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0F9-4A80-B317-48425C09D2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F9-4A80-B317-48425C09D21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0F9-4A80-B317-48425C09D2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0F9-4A80-B317-48425C09D2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0F9-4A80-B317-48425C09D2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0F9-4A80-B317-48425C09D2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0F9-4A80-B317-48425C09D2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0F9-4A80-B317-48425C09D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49856"/>
        <c:axId val="531851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F9-4A80-B317-48425C09D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5192"/>
        <c:axId val="531325584"/>
      </c:barChart>
      <c:catAx>
        <c:axId val="53184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1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1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856"/>
        <c:crosses val="autoZero"/>
        <c:crossBetween val="between"/>
        <c:majorUnit val="0.2"/>
      </c:valAx>
      <c:catAx>
        <c:axId val="53132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5584"/>
        <c:crosses val="autoZero"/>
        <c:auto val="0"/>
        <c:lblAlgn val="ctr"/>
        <c:lblOffset val="100"/>
        <c:noMultiLvlLbl val="0"/>
      </c:catAx>
      <c:valAx>
        <c:axId val="5313255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AD4-4190-A2E0-FBFE9DADF75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AD4-4190-A2E0-FBFE9DADF75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AD4-4190-A2E0-FBFE9DADF7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AD4-4190-A2E0-FBFE9DADF75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AD4-4190-A2E0-FBFE9DADF7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D4-4190-A2E0-FBFE9DADF75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AD4-4190-A2E0-FBFE9DADF75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AD4-4190-A2E0-FBFE9DADF75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AD4-4190-A2E0-FBFE9DADF75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AD4-4190-A2E0-FBFE9DADF75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AD4-4190-A2E0-FBFE9DADF75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AD4-4190-A2E0-FBFE9DADF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6448"/>
        <c:axId val="543286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AD4-4190-A2E0-FBFE9DADF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288"/>
        <c:axId val="543289192"/>
      </c:barChart>
      <c:catAx>
        <c:axId val="54328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6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448"/>
        <c:crosses val="autoZero"/>
        <c:crossBetween val="between"/>
        <c:majorUnit val="0.2"/>
      </c:valAx>
      <c:catAx>
        <c:axId val="54329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9192"/>
        <c:crosses val="autoZero"/>
        <c:auto val="0"/>
        <c:lblAlgn val="ctr"/>
        <c:lblOffset val="100"/>
        <c:noMultiLvlLbl val="0"/>
      </c:catAx>
      <c:valAx>
        <c:axId val="5432891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AA-4E35-BD83-32274B9CF8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AA-4E35-BD83-32274B9CF8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8AA-4E35-BD83-32274B9CF8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8AA-4E35-BD83-32274B9CF8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8AA-4E35-BD83-32274B9CF8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AA-4E35-BD83-32274B9CF8C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AA-4E35-BD83-32274B9CF8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AA-4E35-BD83-32274B9CF8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AA-4E35-BD83-32274B9CF8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AA-4E35-BD83-32274B9CF8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8AA-4E35-BD83-32274B9CF8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8AA-4E35-BD83-32274B9C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8016"/>
        <c:axId val="543293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8AA-4E35-BD83-32274B9CF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680"/>
        <c:axId val="543293896"/>
      </c:barChart>
      <c:catAx>
        <c:axId val="54328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3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016"/>
        <c:crosses val="autoZero"/>
        <c:crossBetween val="between"/>
        <c:majorUnit val="0.2"/>
      </c:valAx>
      <c:catAx>
        <c:axId val="543294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3896"/>
        <c:crosses val="autoZero"/>
        <c:auto val="0"/>
        <c:lblAlgn val="ctr"/>
        <c:lblOffset val="100"/>
        <c:noMultiLvlLbl val="0"/>
      </c:catAx>
      <c:valAx>
        <c:axId val="543293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2E-4B98-846E-6AAFD54260D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2E-4B98-846E-6AAFD54260D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2E-4B98-846E-6AAFD54260D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2E-4B98-846E-6AAFD54260D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2E-4B98-846E-6AAFD54260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2E-4B98-846E-6AAFD54260D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2E-4B98-846E-6AAFD54260D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2E-4B98-846E-6AAFD54260D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2E-4B98-846E-6AAFD54260D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2E-4B98-846E-6AAFD54260D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2E-4B98-846E-6AAFD54260D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2E-4B98-846E-6AAFD542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5856"/>
        <c:axId val="543288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2E-4B98-846E-6AAFD5426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0760"/>
        <c:axId val="543291152"/>
      </c:barChart>
      <c:catAx>
        <c:axId val="54329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5856"/>
        <c:crosses val="autoZero"/>
        <c:crossBetween val="between"/>
        <c:majorUnit val="0.2"/>
      </c:valAx>
      <c:catAx>
        <c:axId val="54329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1152"/>
        <c:crosses val="autoZero"/>
        <c:auto val="0"/>
        <c:lblAlgn val="ctr"/>
        <c:lblOffset val="100"/>
        <c:noMultiLvlLbl val="0"/>
      </c:catAx>
      <c:valAx>
        <c:axId val="543291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0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F42-4F5C-9F62-7516EB1A14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F42-4F5C-9F62-7516EB1A14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F42-4F5C-9F62-7516EB1A14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F42-4F5C-9F62-7516EB1A14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F42-4F5C-9F62-7516EB1A14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42-4F5C-9F62-7516EB1A14A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F42-4F5C-9F62-7516EB1A14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F42-4F5C-9F62-7516EB1A14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F42-4F5C-9F62-7516EB1A14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F42-4F5C-9F62-7516EB1A14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F42-4F5C-9F62-7516EB1A14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F42-4F5C-9F62-7516EB1A1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6248"/>
        <c:axId val="543284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42-4F5C-9F62-7516EB1A14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5272"/>
        <c:axId val="543302520"/>
      </c:barChart>
      <c:catAx>
        <c:axId val="543296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248"/>
        <c:crosses val="autoZero"/>
        <c:crossBetween val="between"/>
        <c:majorUnit val="0.2"/>
      </c:valAx>
      <c:catAx>
        <c:axId val="543285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520"/>
        <c:crosses val="autoZero"/>
        <c:auto val="0"/>
        <c:lblAlgn val="ctr"/>
        <c:lblOffset val="100"/>
        <c:noMultiLvlLbl val="0"/>
      </c:catAx>
      <c:valAx>
        <c:axId val="543302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5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168-430B-95E7-54915C4378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168-430B-95E7-54915C4378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168-430B-95E7-54915C4378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168-430B-95E7-54915C4378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168-430B-95E7-54915C4378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68-430B-95E7-54915C43783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168-430B-95E7-54915C4378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168-430B-95E7-54915C4378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168-430B-95E7-54915C4378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168-430B-95E7-54915C4378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168-430B-95E7-54915C4378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168-430B-95E7-54915C437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2128"/>
        <c:axId val="543299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68-430B-95E7-54915C437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3696"/>
        <c:axId val="543302912"/>
      </c:barChart>
      <c:catAx>
        <c:axId val="5433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9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2128"/>
        <c:crosses val="autoZero"/>
        <c:crossBetween val="between"/>
        <c:majorUnit val="0.2"/>
      </c:valAx>
      <c:catAx>
        <c:axId val="54330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912"/>
        <c:crosses val="autoZero"/>
        <c:auto val="0"/>
        <c:lblAlgn val="ctr"/>
        <c:lblOffset val="100"/>
        <c:noMultiLvlLbl val="0"/>
      </c:catAx>
      <c:valAx>
        <c:axId val="5433029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3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27-4034-B6AC-25EEF965EEB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27-4034-B6AC-25EEF965EEB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27-4034-B6AC-25EEF965EEB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27-4034-B6AC-25EEF965EEB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27-4034-B6AC-25EEF965EE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27-4034-B6AC-25EEF965EEB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27-4034-B6AC-25EEF965EEB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27-4034-B6AC-25EEF965EEB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27-4034-B6AC-25EEF965EEB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27-4034-B6AC-25EEF965EEB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27-4034-B6AC-25EEF965EE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27-4034-B6AC-25EEF965E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8600"/>
        <c:axId val="543297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27-4034-B6AC-25EEF965EE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8208"/>
        <c:axId val="543301736"/>
      </c:barChart>
      <c:catAx>
        <c:axId val="54329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343209876543209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8600"/>
        <c:crosses val="autoZero"/>
        <c:crossBetween val="between"/>
        <c:majorUnit val="0.2"/>
      </c:valAx>
      <c:catAx>
        <c:axId val="54329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1736"/>
        <c:crosses val="autoZero"/>
        <c:auto val="0"/>
        <c:lblAlgn val="ctr"/>
        <c:lblOffset val="100"/>
        <c:noMultiLvlLbl val="0"/>
      </c:catAx>
      <c:valAx>
        <c:axId val="5433017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8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CA2-4673-AC1B-FAD899E37A8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CA2-4673-AC1B-FAD899E37A8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CA2-4673-AC1B-FAD899E37A8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CA2-4673-AC1B-FAD899E37A8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CA2-4673-AC1B-FAD899E37A8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CA2-4673-AC1B-FAD899E37A8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CA2-4673-AC1B-FAD899E37A8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CA2-4673-AC1B-FAD899E37A8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CA2-4673-AC1B-FAD899E37A8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CA2-4673-AC1B-FAD899E37A8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CA2-4673-AC1B-FAD899E37A8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CA2-4673-AC1B-FAD899E3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4088"/>
        <c:axId val="543297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CA2-4673-AC1B-FAD899E37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1344"/>
        <c:axId val="543297816"/>
      </c:barChart>
      <c:catAx>
        <c:axId val="543304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4088"/>
        <c:crosses val="autoZero"/>
        <c:crossBetween val="between"/>
        <c:majorUnit val="0.2"/>
      </c:valAx>
      <c:catAx>
        <c:axId val="54330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7816"/>
        <c:crosses val="autoZero"/>
        <c:auto val="0"/>
        <c:lblAlgn val="ctr"/>
        <c:lblOffset val="100"/>
        <c:noMultiLvlLbl val="0"/>
      </c:catAx>
      <c:valAx>
        <c:axId val="543297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1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F5-435C-9106-696E5C166D1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8F5-435C-9106-696E5C166D1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8F5-435C-9106-696E5C166D1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8F5-435C-9106-696E5C166D1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8F5-435C-9106-696E5C166D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F5-435C-9106-696E5C166D1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8F5-435C-9106-696E5C166D1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8F5-435C-9106-696E5C166D1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8F5-435C-9106-696E5C166D1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8F5-435C-9106-696E5C166D1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8F5-435C-9106-696E5C166D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8F5-435C-9106-696E5C166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0560"/>
        <c:axId val="543300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F5-435C-9106-696E5C166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8216"/>
        <c:axId val="543280960"/>
      </c:barChart>
      <c:catAx>
        <c:axId val="543300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300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560"/>
        <c:crosses val="autoZero"/>
        <c:crossBetween val="between"/>
        <c:majorUnit val="0.2"/>
      </c:valAx>
      <c:catAx>
        <c:axId val="543278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0960"/>
        <c:crosses val="autoZero"/>
        <c:auto val="0"/>
        <c:lblAlgn val="ctr"/>
        <c:lblOffset val="100"/>
        <c:noMultiLvlLbl val="0"/>
      </c:catAx>
      <c:valAx>
        <c:axId val="5432809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8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E6-4816-B7DE-ACDA89C4C03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E6-4816-B7DE-ACDA89C4C03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E6-4816-B7DE-ACDA89C4C03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7E6-4816-B7DE-ACDA89C4C03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7E6-4816-B7DE-ACDA89C4C0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E6-4816-B7DE-ACDA89C4C03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7E6-4816-B7DE-ACDA89C4C03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7E6-4816-B7DE-ACDA89C4C03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7E6-4816-B7DE-ACDA89C4C03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7E6-4816-B7DE-ACDA89C4C03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7E6-4816-B7DE-ACDA89C4C03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7E6-4816-B7DE-ACDA89C4C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688"/>
        <c:axId val="543280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7E6-4816-B7DE-ACDA89C4C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2920"/>
        <c:axId val="543277824"/>
      </c:barChart>
      <c:catAx>
        <c:axId val="54327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0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688"/>
        <c:crosses val="autoZero"/>
        <c:crossBetween val="between"/>
        <c:majorUnit val="0.2"/>
      </c:valAx>
      <c:catAx>
        <c:axId val="543282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7824"/>
        <c:crosses val="autoZero"/>
        <c:auto val="0"/>
        <c:lblAlgn val="ctr"/>
        <c:lblOffset val="100"/>
        <c:noMultiLvlLbl val="0"/>
      </c:catAx>
      <c:valAx>
        <c:axId val="543277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2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B9C-4C2E-9268-028E87BCE4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B9C-4C2E-9268-028E87BCE4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B9C-4C2E-9268-028E87BCE4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B9C-4C2E-9268-028E87BCE4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B9C-4C2E-9268-028E87BCE4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9C-4C2E-9268-028E87BCE44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B9C-4C2E-9268-028E87BCE4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B9C-4C2E-9268-028E87BCE4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B9C-4C2E-9268-028E87BCE4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B9C-4C2E-9268-028E87BCE4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B9C-4C2E-9268-028E87BCE4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B9C-4C2E-9268-028E87BCE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296"/>
        <c:axId val="5432813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9C-4C2E-9268-028E87BCE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1744"/>
        <c:axId val="543283312"/>
      </c:barChart>
      <c:catAx>
        <c:axId val="54327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1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13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296"/>
        <c:crosses val="autoZero"/>
        <c:crossBetween val="between"/>
        <c:majorUnit val="0.2"/>
      </c:valAx>
      <c:catAx>
        <c:axId val="543281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3312"/>
        <c:crosses val="autoZero"/>
        <c:auto val="0"/>
        <c:lblAlgn val="ctr"/>
        <c:lblOffset val="100"/>
        <c:noMultiLvlLbl val="0"/>
      </c:catAx>
      <c:valAx>
        <c:axId val="543283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1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76A-4A3D-8D51-FC935CB205C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6A-4A3D-8D51-FC935CB205C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76A-4A3D-8D51-FC935CB205C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76A-4A3D-8D51-FC935CB205C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76A-4A3D-8D51-FC935CB205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6A-4A3D-8D51-FC935CB205C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76A-4A3D-8D51-FC935CB205C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76A-4A3D-8D51-FC935CB205C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76A-4A3D-8D51-FC935CB205C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76A-4A3D-8D51-FC935CB205C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76A-4A3D-8D51-FC935CB205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3'!$D$57:$H$57</c:f>
              <c:numCache>
                <c:formatCode>0%</c:formatCode>
                <c:ptCount val="5"/>
                <c:pt idx="0">
                  <c:v>0.25</c:v>
                </c:pt>
                <c:pt idx="1">
                  <c:v>0.625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6A-4A3D-8D51-FC935CB20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7544"/>
        <c:axId val="531323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6A-4A3D-8D51-FC935CB20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4408"/>
        <c:axId val="531327152"/>
      </c:barChart>
      <c:catAx>
        <c:axId val="53132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3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544"/>
        <c:crosses val="autoZero"/>
        <c:crossBetween val="between"/>
        <c:majorUnit val="0.2"/>
      </c:valAx>
      <c:catAx>
        <c:axId val="531324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7152"/>
        <c:crosses val="autoZero"/>
        <c:auto val="0"/>
        <c:lblAlgn val="ctr"/>
        <c:lblOffset val="100"/>
        <c:noMultiLvlLbl val="0"/>
      </c:catAx>
      <c:valAx>
        <c:axId val="531327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4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B5-4C6E-8353-51DB222E8A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B5-4C6E-8353-51DB222E8A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B5-4C6E-8353-51DB222E8A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B5-4C6E-8353-51DB222E8A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B5-4C6E-8353-51DB222E8A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B5-4C6E-8353-51DB222E8A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B5-4C6E-8353-51DB222E8A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B5-4C6E-8353-51DB222E8A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B5-4C6E-8353-51DB222E8A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B5-4C6E-8353-51DB222E8A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B5-4C6E-8353-51DB222E8A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B5-4C6E-8353-51DB222E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5080"/>
        <c:axId val="543283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B5-4C6E-8353-51DB222E8A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4096"/>
        <c:axId val="543279000"/>
      </c:barChart>
      <c:catAx>
        <c:axId val="54327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3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3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5080"/>
        <c:crosses val="autoZero"/>
        <c:crossBetween val="between"/>
        <c:majorUnit val="0.2"/>
      </c:valAx>
      <c:catAx>
        <c:axId val="54328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000"/>
        <c:crosses val="autoZero"/>
        <c:auto val="0"/>
        <c:lblAlgn val="ctr"/>
        <c:lblOffset val="100"/>
        <c:noMultiLvlLbl val="0"/>
      </c:catAx>
      <c:valAx>
        <c:axId val="543279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4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25-485F-9BE3-0377FB5ABC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325-485F-9BE3-0377FB5ABC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325-485F-9BE3-0377FB5ABC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325-485F-9BE3-0377FB5ABC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325-485F-9BE3-0377FB5ABC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25-485F-9BE3-0377FB5ABCC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325-485F-9BE3-0377FB5ABCC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325-485F-9BE3-0377FB5ABCC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325-485F-9BE3-0377FB5ABCC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325-485F-9BE3-0377FB5ABCC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325-485F-9BE3-0377FB5ABCC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25-485F-9BE3-0377FB5AB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3904"/>
        <c:axId val="543273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25-485F-9BE3-0377FB5AB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1944"/>
        <c:axId val="543272336"/>
      </c:barChart>
      <c:catAx>
        <c:axId val="54327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950617283950619"/>
              <c:y val="0.930947377578466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3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904"/>
        <c:crosses val="autoZero"/>
        <c:crossBetween val="between"/>
        <c:majorUnit val="0.2"/>
      </c:valAx>
      <c:catAx>
        <c:axId val="543271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2336"/>
        <c:crosses val="autoZero"/>
        <c:auto val="0"/>
        <c:lblAlgn val="ctr"/>
        <c:lblOffset val="100"/>
        <c:noMultiLvlLbl val="0"/>
      </c:catAx>
      <c:valAx>
        <c:axId val="543272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1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5F9-4A4D-9743-B9A02BCCE0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5F9-4A4D-9743-B9A02BCCE0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5F9-4A4D-9743-B9A02BCCE0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5F9-4A4D-9743-B9A02BCCE0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5F9-4A4D-9743-B9A02BCCE0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F9-4A4D-9743-B9A02BCCE08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5F9-4A4D-9743-B9A02BCCE0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5F9-4A4D-9743-B9A02BCCE0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5F9-4A4D-9743-B9A02BCCE0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5F9-4A4D-9743-B9A02BCCE0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5F9-4A4D-9743-B9A02BCCE0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5F9-4A4D-9743-B9A02BCCE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7040"/>
        <c:axId val="543279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5F9-4A4D-9743-B9A02BCCE0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648"/>
        <c:axId val="543275864"/>
      </c:barChart>
      <c:catAx>
        <c:axId val="54327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9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9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7040"/>
        <c:crosses val="autoZero"/>
        <c:crossBetween val="between"/>
        <c:majorUnit val="0.2"/>
      </c:valAx>
      <c:catAx>
        <c:axId val="543276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5864"/>
        <c:crosses val="autoZero"/>
        <c:auto val="0"/>
        <c:lblAlgn val="ctr"/>
        <c:lblOffset val="100"/>
        <c:noMultiLvlLbl val="0"/>
      </c:catAx>
      <c:valAx>
        <c:axId val="543275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15C-4EA3-A000-9EE0332F29C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15C-4EA3-A000-9EE0332F29C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15C-4EA3-A000-9EE0332F29C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15C-4EA3-A000-9EE0332F29C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15C-4EA3-A000-9EE0332F29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15C-4EA3-A000-9EE0332F29C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15C-4EA3-A000-9EE0332F29C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15C-4EA3-A000-9EE0332F29C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15C-4EA3-A000-9EE0332F29C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15C-4EA3-A000-9EE0332F29C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15C-4EA3-A000-9EE0332F29C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15C-4EA3-A000-9EE0332F2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2728"/>
        <c:axId val="5432786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5C-4EA3-A000-9EE0332F2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256"/>
        <c:axId val="543279784"/>
      </c:barChart>
      <c:catAx>
        <c:axId val="54327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8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86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2728"/>
        <c:crosses val="autoZero"/>
        <c:crossBetween val="between"/>
        <c:majorUnit val="0.2"/>
      </c:valAx>
      <c:catAx>
        <c:axId val="543276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784"/>
        <c:crosses val="autoZero"/>
        <c:auto val="0"/>
        <c:lblAlgn val="ctr"/>
        <c:lblOffset val="100"/>
        <c:noMultiLvlLbl val="0"/>
      </c:catAx>
      <c:valAx>
        <c:axId val="543279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2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C90-430E-BBCE-40667B98E56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C90-430E-BBCE-40667B98E56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C90-430E-BBCE-40667B98E56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C90-430E-BBCE-40667B98E56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C90-430E-BBCE-40667B98E5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90-430E-BBCE-40667B98E56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C90-430E-BBCE-40667B98E56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C90-430E-BBCE-40667B98E56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C90-430E-BBCE-40667B98E56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C90-430E-BBCE-40667B98E56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C90-430E-BBCE-40667B98E56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C90-430E-BBCE-40667B98E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5448"/>
        <c:axId val="547945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90-430E-BBCE-40667B98E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544"/>
        <c:axId val="547940352"/>
      </c:barChart>
      <c:catAx>
        <c:axId val="54794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448"/>
        <c:crosses val="autoZero"/>
        <c:crossBetween val="between"/>
        <c:majorUnit val="0.2"/>
      </c:valAx>
      <c:catAx>
        <c:axId val="54795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0352"/>
        <c:crosses val="autoZero"/>
        <c:auto val="0"/>
        <c:lblAlgn val="ctr"/>
        <c:lblOffset val="100"/>
        <c:noMultiLvlLbl val="0"/>
      </c:catAx>
      <c:valAx>
        <c:axId val="547940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5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261-4FE7-BB70-3513F5F982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261-4FE7-BB70-3513F5F982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261-4FE7-BB70-3513F5F982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261-4FE7-BB70-3513F5F982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261-4FE7-BB70-3513F5F982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61-4FE7-BB70-3513F5F982A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261-4FE7-BB70-3513F5F982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261-4FE7-BB70-3513F5F982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261-4FE7-BB70-3513F5F982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261-4FE7-BB70-3513F5F982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261-4FE7-BB70-3513F5F982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261-4FE7-BB70-3513F5F98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392"/>
        <c:axId val="5479485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261-4FE7-BB70-3513F5F98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9368"/>
        <c:axId val="547943488"/>
      </c:barChart>
      <c:catAx>
        <c:axId val="547938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85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392"/>
        <c:crosses val="autoZero"/>
        <c:crossBetween val="between"/>
        <c:majorUnit val="0.2"/>
      </c:valAx>
      <c:catAx>
        <c:axId val="547949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488"/>
        <c:crosses val="autoZero"/>
        <c:auto val="0"/>
        <c:lblAlgn val="ctr"/>
        <c:lblOffset val="100"/>
        <c:noMultiLvlLbl val="0"/>
      </c:catAx>
      <c:valAx>
        <c:axId val="547943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93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11D-4245-918C-D5619F265A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11D-4245-918C-D5619F265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11D-4245-918C-D5619F265A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11D-4245-918C-D5619F265A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11D-4245-918C-D5619F265A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11D-4245-918C-D5619F265AA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11D-4245-918C-D5619F265A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11D-4245-918C-D5619F265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11D-4245-918C-D5619F265A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11D-4245-918C-D5619F265A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11D-4245-918C-D5619F265A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11D-4245-918C-D5619F265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7800"/>
        <c:axId val="547946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1D-4245-918C-D5619F265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528"/>
        <c:axId val="547946624"/>
      </c:barChart>
      <c:catAx>
        <c:axId val="547947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6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6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7800"/>
        <c:crosses val="autoZero"/>
        <c:crossBetween val="between"/>
        <c:majorUnit val="0.2"/>
      </c:valAx>
      <c:catAx>
        <c:axId val="547941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6624"/>
        <c:crosses val="autoZero"/>
        <c:auto val="0"/>
        <c:lblAlgn val="ctr"/>
        <c:lblOffset val="100"/>
        <c:noMultiLvlLbl val="0"/>
      </c:catAx>
      <c:valAx>
        <c:axId val="547946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47B-453F-9484-FCB51215749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47B-453F-9484-FCB51215749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47B-453F-9484-FCB51215749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47B-453F-9484-FCB5121574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47B-453F-9484-FCB5121574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7B-453F-9484-FCB51215749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47B-453F-9484-FCB51215749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47B-453F-9484-FCB51215749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47B-453F-9484-FCB51215749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47B-453F-9484-FCB51215749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47B-453F-9484-FCB51215749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47B-453F-9484-FCB512157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0744"/>
        <c:axId val="547939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7B-453F-9484-FCB5121574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39960"/>
        <c:axId val="547943880"/>
      </c:barChart>
      <c:catAx>
        <c:axId val="54794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0610958815333267"/>
              <c:y val="0.9479515664771510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9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39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0744"/>
        <c:crosses val="autoZero"/>
        <c:crossBetween val="between"/>
        <c:majorUnit val="0.2"/>
      </c:valAx>
      <c:catAx>
        <c:axId val="547939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880"/>
        <c:crosses val="autoZero"/>
        <c:auto val="0"/>
        <c:lblAlgn val="ctr"/>
        <c:lblOffset val="100"/>
        <c:noMultiLvlLbl val="0"/>
      </c:catAx>
      <c:valAx>
        <c:axId val="547943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39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3C-4B67-9269-0F331F566D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3C-4B67-9269-0F331F566D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3C-4B67-9269-0F331F566D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3C-4B67-9269-0F331F566D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3C-4B67-9269-0F331F566D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3C-4B67-9269-0F331F566D5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3C-4B67-9269-0F331F566D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3C-4B67-9269-0F331F566D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83C-4B67-9269-0F331F566D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83C-4B67-9269-0F331F566D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83C-4B67-9269-0F331F566D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83C-4B67-9269-0F331F566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3096"/>
        <c:axId val="547945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3C-4B67-9269-0F331F566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920"/>
        <c:axId val="547947016"/>
      </c:barChart>
      <c:catAx>
        <c:axId val="547943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3096"/>
        <c:crosses val="autoZero"/>
        <c:crossBetween val="between"/>
        <c:majorUnit val="0.2"/>
      </c:valAx>
      <c:catAx>
        <c:axId val="54794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016"/>
        <c:crosses val="autoZero"/>
        <c:auto val="0"/>
        <c:lblAlgn val="ctr"/>
        <c:lblOffset val="100"/>
        <c:noMultiLvlLbl val="0"/>
      </c:catAx>
      <c:valAx>
        <c:axId val="547947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AD-40BC-A1CB-FD2EB880E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CAD-40BC-A1CB-FD2EB880E1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CAD-40BC-A1CB-FD2EB880E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CAD-40BC-A1CB-FD2EB880E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CAD-40BC-A1CB-FD2EB880E1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AD-40BC-A1CB-FD2EB880E1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CAD-40BC-A1CB-FD2EB880E1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CAD-40BC-A1CB-FD2EB880E1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CAD-40BC-A1CB-FD2EB880E1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CAD-40BC-A1CB-FD2EB880E1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CAD-40BC-A1CB-FD2EB880E1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CAD-40BC-A1CB-FD2EB880E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784"/>
        <c:axId val="547949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AD-40BC-A1CB-FD2EB880E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152"/>
        <c:axId val="547947408"/>
      </c:barChart>
      <c:catAx>
        <c:axId val="54793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9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9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784"/>
        <c:crosses val="autoZero"/>
        <c:crossBetween val="between"/>
        <c:majorUnit val="0.2"/>
      </c:valAx>
      <c:catAx>
        <c:axId val="547950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408"/>
        <c:crosses val="autoZero"/>
        <c:auto val="0"/>
        <c:lblAlgn val="ctr"/>
        <c:lblOffset val="100"/>
        <c:noMultiLvlLbl val="0"/>
      </c:catAx>
      <c:valAx>
        <c:axId val="547947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trend!$T$27:$T$34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0.40873015873015867</c:v>
                </c:pt>
                <c:pt idx="7">
                  <c:v>0.20634920634920637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2-4399-A091-F7B92B73C476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trend!$U$27:$U$34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8.3333333333333329E-2</c:v>
                </c:pt>
                <c:pt idx="7">
                  <c:v>0.34523809523809518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22-4399-A091-F7B92B73C476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trend!$V$27:$V$34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0.46031746031746029</c:v>
                </c:pt>
                <c:pt idx="7">
                  <c:v>0.40079365079365076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822-4399-A091-F7B92B73C476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trend!$W$27:$W$34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4.7619047619047616E-2</c:v>
                </c:pt>
                <c:pt idx="7">
                  <c:v>4.7619047619047616E-2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22-4399-A091-F7B92B73C476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trend!$X$27:$X$34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822-4399-A091-F7B92B73C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8F-4CD3-BE4B-A23A632233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C8F-4CD3-BE4B-A23A632233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C8F-4CD3-BE4B-A23A632233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C8F-4CD3-BE4B-A23A632233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C8F-4CD3-BE4B-A23A632233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8F-4CD3-BE4B-A23A6322332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C8F-4CD3-BE4B-A23A632233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C8F-4CD3-BE4B-A23A632233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C8F-4CD3-BE4B-A23A632233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C8F-4CD3-BE4B-A23A632233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C8F-4CD3-BE4B-A23A632233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C8F-4CD3-BE4B-A23A63223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6368"/>
        <c:axId val="531326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8F-4CD3-BE4B-A23A632233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8328"/>
        <c:axId val="531324800"/>
      </c:barChart>
      <c:catAx>
        <c:axId val="53132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608838172637711"/>
              <c:y val="0.947838707184283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6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368"/>
        <c:crosses val="autoZero"/>
        <c:crossBetween val="between"/>
        <c:majorUnit val="0.2"/>
      </c:valAx>
      <c:catAx>
        <c:axId val="531328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4800"/>
        <c:crosses val="autoZero"/>
        <c:auto val="0"/>
        <c:lblAlgn val="ctr"/>
        <c:lblOffset val="100"/>
        <c:noMultiLvlLbl val="0"/>
      </c:catAx>
      <c:valAx>
        <c:axId val="5313248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83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0F5-49D3-B525-F85ED0F693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0F5-49D3-B525-F85ED0F693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0F5-49D3-B525-F85ED0F693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0F5-49D3-B525-F85ED0F693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0F5-49D3-B525-F85ED0F693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F5-49D3-B525-F85ED0F693C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0F5-49D3-B525-F85ED0F693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0F5-49D3-B525-F85ED0F693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0F5-49D3-B525-F85ED0F693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0F5-49D3-B525-F85ED0F693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0F5-49D3-B525-F85ED0F693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(2)'!$D$68:$H$68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0F5-49D3-B525-F85ED0F6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8192"/>
        <c:axId val="547958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(2)'!$D$5:$H$5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(2)'!$D$52:$H$52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0F5-49D3-B525-F85ED0F69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696"/>
        <c:axId val="547956424"/>
      </c:barChart>
      <c:catAx>
        <c:axId val="54794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8615702666796281"/>
              <c:y val="0.9528685039370078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8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8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192"/>
        <c:crosses val="autoZero"/>
        <c:crossBetween val="between"/>
        <c:majorUnit val="0.2"/>
      </c:valAx>
      <c:catAx>
        <c:axId val="547962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424"/>
        <c:crosses val="autoZero"/>
        <c:auto val="0"/>
        <c:lblAlgn val="ctr"/>
        <c:lblOffset val="100"/>
        <c:noMultiLvlLbl val="0"/>
      </c:catAx>
      <c:valAx>
        <c:axId val="547956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 lezen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E3-42A2-BE0F-E7BFCFD6243C}"/>
            </c:ext>
          </c:extLst>
        </c:ser>
        <c:ser>
          <c:idx val="1"/>
          <c:order val="1"/>
          <c:tx>
            <c:strRef>
              <c:f>'woorden lezen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E3-42A2-BE0F-E7BFCFD6243C}"/>
            </c:ext>
          </c:extLst>
        </c:ser>
        <c:ser>
          <c:idx val="2"/>
          <c:order val="2"/>
          <c:tx>
            <c:strRef>
              <c:f>'woorden lezen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E3-42A2-BE0F-E7BFCFD6243C}"/>
            </c:ext>
          </c:extLst>
        </c:ser>
        <c:ser>
          <c:idx val="3"/>
          <c:order val="3"/>
          <c:tx>
            <c:strRef>
              <c:f>'woorden lezen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E3-42A2-BE0F-E7BFCFD6243C}"/>
            </c:ext>
          </c:extLst>
        </c:ser>
        <c:ser>
          <c:idx val="4"/>
          <c:order val="4"/>
          <c:tx>
            <c:strRef>
              <c:f>'woorden lezen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E3-42A2-BE0F-E7BFCFD6243C}"/>
            </c:ext>
          </c:extLst>
        </c:ser>
        <c:ser>
          <c:idx val="5"/>
          <c:order val="5"/>
          <c:tx>
            <c:strRef>
              <c:f>'woorden lezen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E3-42A2-BE0F-E7BFCFD6243C}"/>
            </c:ext>
          </c:extLst>
        </c:ser>
        <c:ser>
          <c:idx val="6"/>
          <c:order val="6"/>
          <c:tx>
            <c:strRef>
              <c:f>'woorden lezen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E3-42A2-BE0F-E7BFCFD6243C}"/>
            </c:ext>
          </c:extLst>
        </c:ser>
        <c:ser>
          <c:idx val="7"/>
          <c:order val="7"/>
          <c:tx>
            <c:strRef>
              <c:f>'woorden lezen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E3-42A2-BE0F-E7BFCFD62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328"/>
        <c:axId val="547954856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 lezen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6E3-42A2-BE0F-E7BFCFD62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3680"/>
        <c:axId val="547954072"/>
      </c:barChart>
      <c:catAx>
        <c:axId val="54795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4619422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328"/>
        <c:crosses val="autoZero"/>
        <c:crossBetween val="between"/>
        <c:majorUnit val="0.2"/>
        <c:minorUnit val="0.02"/>
      </c:valAx>
      <c:catAx>
        <c:axId val="54795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4072"/>
        <c:crosses val="autoZero"/>
        <c:auto val="1"/>
        <c:lblAlgn val="ctr"/>
        <c:lblOffset val="100"/>
        <c:noMultiLvlLbl val="0"/>
      </c:catAx>
      <c:valAx>
        <c:axId val="547954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3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742599147779188"/>
          <c:w val="8.8126199471587049E-2"/>
          <c:h val="0.522772782693362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'begr. lezen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CF-40B4-8265-CF06842E3BE6}"/>
            </c:ext>
          </c:extLst>
        </c:ser>
        <c:ser>
          <c:idx val="1"/>
          <c:order val="1"/>
          <c:tx>
            <c:strRef>
              <c:f>'begr. lezen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CF-40B4-8265-CF06842E3BE6}"/>
            </c:ext>
          </c:extLst>
        </c:ser>
        <c:ser>
          <c:idx val="2"/>
          <c:order val="2"/>
          <c:tx>
            <c:strRef>
              <c:f>'begr. lezen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CF-40B4-8265-CF06842E3BE6}"/>
            </c:ext>
          </c:extLst>
        </c:ser>
        <c:ser>
          <c:idx val="3"/>
          <c:order val="3"/>
          <c:tx>
            <c:strRef>
              <c:f>'begr. lezen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CF-40B4-8265-CF06842E3BE6}"/>
            </c:ext>
          </c:extLst>
        </c:ser>
        <c:ser>
          <c:idx val="4"/>
          <c:order val="4"/>
          <c:tx>
            <c:strRef>
              <c:f>'begr. lezen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CF-40B4-8265-CF06842E3BE6}"/>
            </c:ext>
          </c:extLst>
        </c:ser>
        <c:ser>
          <c:idx val="5"/>
          <c:order val="5"/>
          <c:tx>
            <c:strRef>
              <c:f>'begr. lezen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CF-40B4-8265-CF06842E3BE6}"/>
            </c:ext>
          </c:extLst>
        </c:ser>
        <c:ser>
          <c:idx val="6"/>
          <c:order val="6"/>
          <c:tx>
            <c:strRef>
              <c:f>'begr. lezen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DCF-40B4-8265-CF06842E3BE6}"/>
            </c:ext>
          </c:extLst>
        </c:ser>
        <c:ser>
          <c:idx val="7"/>
          <c:order val="7"/>
          <c:tx>
            <c:strRef>
              <c:f>'begr. lezen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CF-40B4-8265-CF06842E3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3288"/>
        <c:axId val="547959952"/>
      </c:barChart>
      <c:barChart>
        <c:barDir val="col"/>
        <c:grouping val="clustered"/>
        <c:varyColors val="0"/>
        <c:ser>
          <c:idx val="8"/>
          <c:order val="8"/>
          <c:tx>
            <c:strRef>
              <c:f>'begr. lezen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'begr. lezen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CF-40B4-8265-CF06842E3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2504"/>
        <c:axId val="547963088"/>
      </c:barChart>
      <c:catAx>
        <c:axId val="54795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begijpend lezen - luisteren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9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3288"/>
        <c:crosses val="autoZero"/>
        <c:crossBetween val="between"/>
        <c:majorUnit val="0.2"/>
        <c:minorUnit val="0.02"/>
      </c:valAx>
      <c:catAx>
        <c:axId val="547952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63088"/>
        <c:crosses val="autoZero"/>
        <c:auto val="1"/>
        <c:lblAlgn val="ctr"/>
        <c:lblOffset val="100"/>
        <c:noMultiLvlLbl val="0"/>
      </c:catAx>
      <c:valAx>
        <c:axId val="547963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2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61445783132532"/>
          <c:y val="0.25494071146245062"/>
          <c:w val="8.8044485634847083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'woordenschat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A-4206-9390-AADA5C206D34}"/>
            </c:ext>
          </c:extLst>
        </c:ser>
        <c:ser>
          <c:idx val="1"/>
          <c:order val="1"/>
          <c:tx>
            <c:strRef>
              <c:f>'woordenschat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A-4206-9390-AADA5C206D34}"/>
            </c:ext>
          </c:extLst>
        </c:ser>
        <c:ser>
          <c:idx val="2"/>
          <c:order val="2"/>
          <c:tx>
            <c:strRef>
              <c:f>'woordenschat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EA-4206-9390-AADA5C206D34}"/>
            </c:ext>
          </c:extLst>
        </c:ser>
        <c:ser>
          <c:idx val="3"/>
          <c:order val="3"/>
          <c:tx>
            <c:strRef>
              <c:f>'woordenschat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EA-4206-9390-AADA5C206D34}"/>
            </c:ext>
          </c:extLst>
        </c:ser>
        <c:ser>
          <c:idx val="4"/>
          <c:order val="4"/>
          <c:tx>
            <c:strRef>
              <c:f>'woordenschat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EA-4206-9390-AADA5C206D34}"/>
            </c:ext>
          </c:extLst>
        </c:ser>
        <c:ser>
          <c:idx val="5"/>
          <c:order val="5"/>
          <c:tx>
            <c:strRef>
              <c:f>'woordenschat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EA-4206-9390-AADA5C206D34}"/>
            </c:ext>
          </c:extLst>
        </c:ser>
        <c:ser>
          <c:idx val="6"/>
          <c:order val="6"/>
          <c:tx>
            <c:strRef>
              <c:f>'woordenschat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5EA-4206-9390-AADA5C206D34}"/>
            </c:ext>
          </c:extLst>
        </c:ser>
        <c:ser>
          <c:idx val="7"/>
          <c:order val="7"/>
          <c:tx>
            <c:strRef>
              <c:f>'woordenschat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5EA-4206-9390-AADA5C206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720"/>
        <c:axId val="547954464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'woordenschat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'woordenschat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5EA-4206-9390-AADA5C206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1520"/>
        <c:axId val="547950936"/>
      </c:barChart>
      <c:catAx>
        <c:axId val="547951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720"/>
        <c:crosses val="autoZero"/>
        <c:crossBetween val="between"/>
        <c:majorUnit val="0.2"/>
        <c:minorUnit val="0.02"/>
      </c:valAx>
      <c:catAx>
        <c:axId val="54796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0936"/>
        <c:crosses val="autoZero"/>
        <c:auto val="1"/>
        <c:lblAlgn val="ctr"/>
        <c:lblOffset val="100"/>
        <c:noMultiLvlLbl val="0"/>
      </c:catAx>
      <c:valAx>
        <c:axId val="5479509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1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494071146245062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'spellen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A8-48A5-A9BD-488D7D19560A}"/>
            </c:ext>
          </c:extLst>
        </c:ser>
        <c:ser>
          <c:idx val="1"/>
          <c:order val="1"/>
          <c:tx>
            <c:strRef>
              <c:f>'spellen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A8-48A5-A9BD-488D7D19560A}"/>
            </c:ext>
          </c:extLst>
        </c:ser>
        <c:ser>
          <c:idx val="2"/>
          <c:order val="2"/>
          <c:tx>
            <c:strRef>
              <c:f>'spellen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A8-48A5-A9BD-488D7D19560A}"/>
            </c:ext>
          </c:extLst>
        </c:ser>
        <c:ser>
          <c:idx val="3"/>
          <c:order val="3"/>
          <c:tx>
            <c:strRef>
              <c:f>'spellen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A8-48A5-A9BD-488D7D19560A}"/>
            </c:ext>
          </c:extLst>
        </c:ser>
        <c:ser>
          <c:idx val="4"/>
          <c:order val="4"/>
          <c:tx>
            <c:strRef>
              <c:f>'spellen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A8-48A5-A9BD-488D7D19560A}"/>
            </c:ext>
          </c:extLst>
        </c:ser>
        <c:ser>
          <c:idx val="5"/>
          <c:order val="5"/>
          <c:tx>
            <c:strRef>
              <c:f>'spellen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A8-48A5-A9BD-488D7D19560A}"/>
            </c:ext>
          </c:extLst>
        </c:ser>
        <c:ser>
          <c:idx val="6"/>
          <c:order val="6"/>
          <c:tx>
            <c:strRef>
              <c:f>'spellen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AA8-48A5-A9BD-488D7D19560A}"/>
            </c:ext>
          </c:extLst>
        </c:ser>
        <c:ser>
          <c:idx val="7"/>
          <c:order val="7"/>
          <c:tx>
            <c:strRef>
              <c:f>'spellen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AA8-48A5-A9BD-488D7D195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6032"/>
        <c:axId val="547955248"/>
      </c:barChart>
      <c:barChart>
        <c:barDir val="col"/>
        <c:grouping val="clustered"/>
        <c:varyColors val="0"/>
        <c:ser>
          <c:idx val="8"/>
          <c:order val="8"/>
          <c:tx>
            <c:strRef>
              <c:f>'spellen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'spellen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AA8-48A5-A9BD-488D7D1956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0736"/>
        <c:axId val="547956816"/>
      </c:barChart>
      <c:catAx>
        <c:axId val="54795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5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6032"/>
        <c:crosses val="autoZero"/>
        <c:crossBetween val="between"/>
        <c:majorUnit val="0.2"/>
        <c:minorUnit val="0.02"/>
      </c:valAx>
      <c:catAx>
        <c:axId val="54796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816"/>
        <c:crosses val="autoZero"/>
        <c:auto val="1"/>
        <c:lblAlgn val="ctr"/>
        <c:lblOffset val="100"/>
        <c:noMultiLvlLbl val="0"/>
      </c:catAx>
      <c:valAx>
        <c:axId val="547956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0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494071146245062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'hoofdrekenen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A2-4A8A-A962-85DE8F78AD86}"/>
            </c:ext>
          </c:extLst>
        </c:ser>
        <c:ser>
          <c:idx val="1"/>
          <c:order val="1"/>
          <c:tx>
            <c:strRef>
              <c:f>'hoofdrekenen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A2-4A8A-A962-85DE8F78AD86}"/>
            </c:ext>
          </c:extLst>
        </c:ser>
        <c:ser>
          <c:idx val="2"/>
          <c:order val="2"/>
          <c:tx>
            <c:strRef>
              <c:f>'hoofdrekenen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A2-4A8A-A962-85DE8F78AD86}"/>
            </c:ext>
          </c:extLst>
        </c:ser>
        <c:ser>
          <c:idx val="3"/>
          <c:order val="3"/>
          <c:tx>
            <c:strRef>
              <c:f>'hoofdrekenen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4A2-4A8A-A962-85DE8F78AD86}"/>
            </c:ext>
          </c:extLst>
        </c:ser>
        <c:ser>
          <c:idx val="4"/>
          <c:order val="4"/>
          <c:tx>
            <c:strRef>
              <c:f>'hoofdrekenen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A2-4A8A-A962-85DE8F78AD86}"/>
            </c:ext>
          </c:extLst>
        </c:ser>
        <c:ser>
          <c:idx val="5"/>
          <c:order val="5"/>
          <c:tx>
            <c:strRef>
              <c:f>'hoofdrekenen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4A2-4A8A-A962-85DE8F78AD86}"/>
            </c:ext>
          </c:extLst>
        </c:ser>
        <c:ser>
          <c:idx val="6"/>
          <c:order val="6"/>
          <c:tx>
            <c:strRef>
              <c:f>'hoofdrekenen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4A2-4A8A-A962-85DE8F78AD86}"/>
            </c:ext>
          </c:extLst>
        </c:ser>
        <c:ser>
          <c:idx val="7"/>
          <c:order val="7"/>
          <c:tx>
            <c:strRef>
              <c:f>'hoofdrekenen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4A2-4A8A-A962-85DE8F78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7208"/>
        <c:axId val="547957600"/>
      </c:barChart>
      <c:barChart>
        <c:barDir val="col"/>
        <c:grouping val="clustered"/>
        <c:varyColors val="0"/>
        <c:ser>
          <c:idx val="8"/>
          <c:order val="8"/>
          <c:tx>
            <c:strRef>
              <c:f>'hoofdrekenen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'hoofdrekenen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4A2-4A8A-A962-85DE8F78A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7992"/>
        <c:axId val="547958384"/>
      </c:barChart>
      <c:catAx>
        <c:axId val="547957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76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208"/>
        <c:crosses val="autoZero"/>
        <c:crossBetween val="between"/>
        <c:majorUnit val="0.2"/>
        <c:minorUnit val="0.02"/>
      </c:valAx>
      <c:catAx>
        <c:axId val="54795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8384"/>
        <c:crosses val="autoZero"/>
        <c:auto val="1"/>
        <c:lblAlgn val="ctr"/>
        <c:lblOffset val="100"/>
        <c:noMultiLvlLbl val="0"/>
      </c:catAx>
      <c:valAx>
        <c:axId val="547958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79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691699604743085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'rekenen-wiskunde 3-8 (2)'!$H$5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70-40E0-9D29-E86DCC36C217}"/>
            </c:ext>
          </c:extLst>
        </c:ser>
        <c:ser>
          <c:idx val="1"/>
          <c:order val="1"/>
          <c:tx>
            <c:strRef>
              <c:f>'rekenen-wiskunde 3-8 (2)'!$I$5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70-40E0-9D29-E86DCC36C217}"/>
            </c:ext>
          </c:extLst>
        </c:ser>
        <c:ser>
          <c:idx val="2"/>
          <c:order val="2"/>
          <c:tx>
            <c:strRef>
              <c:f>'rekenen-wiskunde 3-8 (2)'!$J$5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70-40E0-9D29-E86DCC36C217}"/>
            </c:ext>
          </c:extLst>
        </c:ser>
        <c:ser>
          <c:idx val="3"/>
          <c:order val="3"/>
          <c:tx>
            <c:strRef>
              <c:f>'rekenen-wiskunde 3-8 (2)'!$K$5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570-40E0-9D29-E86DCC36C217}"/>
            </c:ext>
          </c:extLst>
        </c:ser>
        <c:ser>
          <c:idx val="4"/>
          <c:order val="4"/>
          <c:tx>
            <c:strRef>
              <c:f>'rekenen-wiskunde 3-8 (2)'!$L$5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570-40E0-9D29-E86DCC36C217}"/>
            </c:ext>
          </c:extLst>
        </c:ser>
        <c:ser>
          <c:idx val="5"/>
          <c:order val="5"/>
          <c:tx>
            <c:strRef>
              <c:f>'rekenen-wiskunde 3-8 (2)'!$M$5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570-40E0-9D29-E86DCC36C217}"/>
            </c:ext>
          </c:extLst>
        </c:ser>
        <c:ser>
          <c:idx val="6"/>
          <c:order val="6"/>
          <c:tx>
            <c:strRef>
              <c:f>'rekenen-wiskunde 3-8 (2)'!$R$5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570-40E0-9D29-E86DCC36C217}"/>
            </c:ext>
          </c:extLst>
        </c:ser>
        <c:ser>
          <c:idx val="7"/>
          <c:order val="7"/>
          <c:tx>
            <c:strRef>
              <c:f>'rekenen-wiskunde 3-8 (2)'!$S$5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570-40E0-9D29-E86DCC36C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61128"/>
        <c:axId val="547961912"/>
      </c:barChart>
      <c:barChart>
        <c:barDir val="col"/>
        <c:grouping val="clustered"/>
        <c:varyColors val="0"/>
        <c:ser>
          <c:idx val="8"/>
          <c:order val="8"/>
          <c:tx>
            <c:strRef>
              <c:f>'rekenen-wiskunde 3-8 (2)'!$T$5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'rekenen-wiskunde 3-8 (2)'!$G$6:$G$12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(2)'!$T$6:$T$12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570-40E0-9D29-E86DCC36C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304"/>
        <c:axId val="547972496"/>
      </c:barChart>
      <c:catAx>
        <c:axId val="54796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- wiskunde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619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128"/>
        <c:crosses val="autoZero"/>
        <c:crossBetween val="between"/>
        <c:majorUnit val="0.2"/>
        <c:minorUnit val="0.02"/>
      </c:valAx>
      <c:catAx>
        <c:axId val="54796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72496"/>
        <c:crosses val="autoZero"/>
        <c:auto val="1"/>
        <c:lblAlgn val="ctr"/>
        <c:lblOffset val="100"/>
        <c:noMultiLvlLbl val="0"/>
      </c:catAx>
      <c:valAx>
        <c:axId val="5479724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3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889328063241107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860-4661-9275-7B54B69C22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860-4661-9275-7B54B69C22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860-4661-9275-7B54B69C22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860-4661-9275-7B54B69C22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860-4661-9275-7B54B69C22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60-4661-9275-7B54B69C223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860-4661-9275-7B54B69C22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860-4661-9275-7B54B69C22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860-4661-9275-7B54B69C22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860-4661-9275-7B54B69C22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860-4661-9275-7B54B69C22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860-4661-9275-7B54B69C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6184"/>
        <c:axId val="4343773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860-4661-9275-7B54B69C2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34373440"/>
        <c:axId val="434372656"/>
      </c:barChart>
      <c:catAx>
        <c:axId val="43437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</a:t>
                </a:r>
              </a:p>
            </c:rich>
          </c:tx>
          <c:layout>
            <c:manualLayout>
              <c:xMode val="edge"/>
              <c:yMode val="edge"/>
              <c:x val="0.33150131999157184"/>
              <c:y val="0.930771605512885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73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6184"/>
        <c:crosses val="autoZero"/>
        <c:crossBetween val="between"/>
        <c:majorUnit val="0.2"/>
      </c:valAx>
      <c:catAx>
        <c:axId val="4343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4372656"/>
        <c:crosses val="autoZero"/>
        <c:auto val="0"/>
        <c:lblAlgn val="ctr"/>
        <c:lblOffset val="100"/>
        <c:noMultiLvlLbl val="0"/>
      </c:catAx>
      <c:valAx>
        <c:axId val="4343726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34373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A7-42AA-ADFF-6A7EDCB86A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A7-42AA-ADFF-6A7EDCB86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A7-42AA-ADFF-6A7EDCB86A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A7-42AA-ADFF-6A7EDCB86A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A7-42AA-ADFF-6A7EDCB86A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A7-42AA-ADFF-6A7EDCB86AA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A7-42AA-ADFF-6A7EDCB86A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A7-42AA-ADFF-6A7EDCB86A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BA7-42AA-ADFF-6A7EDCB86A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BA7-42AA-ADFF-6A7EDCB86A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BA7-42AA-ADFF-6A7EDCB86A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BA7-42AA-ADFF-6A7EDCB86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8536"/>
        <c:axId val="4343722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A7-42AA-ADFF-6A7EDCB86A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952"/>
        <c:axId val="442137776"/>
      </c:barChart>
      <c:catAx>
        <c:axId val="434378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</a:t>
                </a:r>
              </a:p>
            </c:rich>
          </c:tx>
          <c:layout>
            <c:manualLayout>
              <c:xMode val="edge"/>
              <c:yMode val="edge"/>
              <c:x val="0.3140763003401984"/>
              <c:y val="0.930947422798696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2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22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8536"/>
        <c:crosses val="autoZero"/>
        <c:crossBetween val="between"/>
        <c:majorUnit val="0.2"/>
      </c:valAx>
      <c:catAx>
        <c:axId val="442138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7776"/>
        <c:crosses val="autoZero"/>
        <c:auto val="0"/>
        <c:lblAlgn val="ctr"/>
        <c:lblOffset val="100"/>
        <c:noMultiLvlLbl val="0"/>
      </c:catAx>
      <c:valAx>
        <c:axId val="442137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9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48-4A03-86A8-1D596099B64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48-4A03-86A8-1D596099B64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48-4A03-86A8-1D596099B64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48-4A03-86A8-1D596099B64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48-4A03-86A8-1D596099B6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48-4A03-86A8-1D596099B64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48-4A03-86A8-1D596099B64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48-4A03-86A8-1D596099B64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48-4A03-86A8-1D596099B64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48-4A03-86A8-1D596099B64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48-4A03-86A8-1D596099B64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48-4A03-86A8-1D596099B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8168"/>
        <c:axId val="442137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48-4A03-86A8-1D596099B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560"/>
        <c:axId val="442139344"/>
      </c:barChart>
      <c:catAx>
        <c:axId val="442138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7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7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8168"/>
        <c:crosses val="autoZero"/>
        <c:crossBetween val="between"/>
        <c:majorUnit val="0.2"/>
      </c:valAx>
      <c:catAx>
        <c:axId val="44213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9344"/>
        <c:crosses val="autoZero"/>
        <c:auto val="0"/>
        <c:lblAlgn val="ctr"/>
        <c:lblOffset val="100"/>
        <c:noMultiLvlLbl val="0"/>
      </c:catAx>
      <c:valAx>
        <c:axId val="4421393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5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6C-447E-A5C7-68FD1F9DDA2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B6C-447E-A5C7-68FD1F9DDA2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B6C-447E-A5C7-68FD1F9DDA2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B6C-447E-A5C7-68FD1F9DDA2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B6C-447E-A5C7-68FD1F9DDA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4(A)'!$D$8:$H$8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6C-447E-A5C7-68FD1F9DDA2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B6C-447E-A5C7-68FD1F9DDA2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B6C-447E-A5C7-68FD1F9DDA2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B6C-447E-A5C7-68FD1F9DDA2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B6C-447E-A5C7-68FD1F9DDA2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B6C-447E-A5C7-68FD1F9DDA2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4(A)'!$D$9:$H$9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B6C-447E-A5C7-68FD1F9DD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2448"/>
        <c:axId val="531327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6C-447E-A5C7-68FD1F9DD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0880"/>
        <c:axId val="531322056"/>
      </c:barChart>
      <c:catAx>
        <c:axId val="53132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7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2448"/>
        <c:crosses val="autoZero"/>
        <c:crossBetween val="between"/>
        <c:majorUnit val="0.2"/>
      </c:valAx>
      <c:catAx>
        <c:axId val="53132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2056"/>
        <c:crosses val="autoZero"/>
        <c:auto val="0"/>
        <c:lblAlgn val="ctr"/>
        <c:lblOffset val="100"/>
        <c:noMultiLvlLbl val="0"/>
      </c:catAx>
      <c:valAx>
        <c:axId val="5313220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08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AF-4A42-A179-D56B6D5AB6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AF-4A42-A179-D56B6D5AB6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AF-4A42-A179-D56B6D5AB6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AF-4A42-A179-D56B6D5AB6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AF-4A42-A179-D56B6D5AB6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5AF-4A42-A179-D56B6D5AB6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5AF-4A42-A179-D56B6D5AB6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5AF-4A42-A179-D56B6D5AB6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5AF-4A42-A179-D56B6D5AB6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5AF-4A42-A179-D56B6D5AB6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5AF-4A42-A179-D56B6D5AB6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5AF-4A42-A179-D56B6D5A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9736"/>
        <c:axId val="4421401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AF-4A42-A179-D56B6D5AB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40520"/>
        <c:axId val="442136600"/>
      </c:barChart>
      <c:catAx>
        <c:axId val="442139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01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9736"/>
        <c:crosses val="autoZero"/>
        <c:crossBetween val="between"/>
        <c:majorUnit val="0.2"/>
      </c:valAx>
      <c:catAx>
        <c:axId val="442140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6600"/>
        <c:crosses val="autoZero"/>
        <c:auto val="0"/>
        <c:lblAlgn val="ctr"/>
        <c:lblOffset val="100"/>
        <c:noMultiLvlLbl val="0"/>
      </c:catAx>
      <c:valAx>
        <c:axId val="442136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40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36-4B2C-9A37-CD0BC927E0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936-4B2C-9A37-CD0BC927E0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936-4B2C-9A37-CD0BC927E0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936-4B2C-9A37-CD0BC927E0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936-4B2C-9A37-CD0BC927E0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36-4B2C-9A37-CD0BC927E05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936-4B2C-9A37-CD0BC927E0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936-4B2C-9A37-CD0BC927E0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936-4B2C-9A37-CD0BC927E0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936-4B2C-9A37-CD0BC927E0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936-4B2C-9A37-CD0BC927E0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(3)'!$D$41:$H$41</c:f>
              <c:numCache>
                <c:formatCode>0%</c:formatCode>
                <c:ptCount val="5"/>
                <c:pt idx="0">
                  <c:v>0.25</c:v>
                </c:pt>
                <c:pt idx="1">
                  <c:v>0.625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936-4B2C-9A37-CD0BC927E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5032"/>
        <c:axId val="442135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36-4B2C-9A37-CD0BC927E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872"/>
        <c:axId val="442320576"/>
      </c:barChart>
      <c:catAx>
        <c:axId val="442135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5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5032"/>
        <c:crosses val="autoZero"/>
        <c:crossBetween val="between"/>
        <c:majorUnit val="0.2"/>
      </c:valAx>
      <c:catAx>
        <c:axId val="442315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576"/>
        <c:crosses val="autoZero"/>
        <c:auto val="0"/>
        <c:lblAlgn val="ctr"/>
        <c:lblOffset val="100"/>
        <c:noMultiLvlLbl val="0"/>
      </c:catAx>
      <c:valAx>
        <c:axId val="44232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8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8A0-4C1A-9DA2-5D4A356C8B1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8A0-4C1A-9DA2-5D4A356C8B1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8A0-4C1A-9DA2-5D4A356C8B1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8A0-4C1A-9DA2-5D4A356C8B1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8A0-4C1A-9DA2-5D4A356C8B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8A0-4C1A-9DA2-5D4A356C8B1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8A0-4C1A-9DA2-5D4A356C8B1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8A0-4C1A-9DA2-5D4A356C8B1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8A0-4C1A-9DA2-5D4A356C8B1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8A0-4C1A-9DA2-5D4A356C8B1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8A0-4C1A-9DA2-5D4A356C8B1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8A0-4C1A-9DA2-5D4A356C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4304"/>
        <c:axId val="4423174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8A0-4C1A-9DA2-5D4A356C8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4696"/>
        <c:axId val="442315088"/>
      </c:barChart>
      <c:catAx>
        <c:axId val="442314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74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4304"/>
        <c:crosses val="autoZero"/>
        <c:crossBetween val="between"/>
        <c:majorUnit val="0.2"/>
      </c:valAx>
      <c:catAx>
        <c:axId val="442314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5088"/>
        <c:crosses val="autoZero"/>
        <c:auto val="0"/>
        <c:lblAlgn val="ctr"/>
        <c:lblOffset val="100"/>
        <c:noMultiLvlLbl val="0"/>
      </c:catAx>
      <c:valAx>
        <c:axId val="442315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4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C99-4226-B034-7B327759ED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C99-4226-B034-7B327759ED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C99-4226-B034-7B327759ED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C99-4226-B034-7B327759ED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C99-4226-B034-7B327759ED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99-4226-B034-7B327759EDD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C99-4226-B034-7B327759ED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C99-4226-B034-7B327759ED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C99-4226-B034-7B327759ED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C99-4226-B034-7B327759ED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C99-4226-B034-7B327759ED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C99-4226-B034-7B327759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7832"/>
        <c:axId val="4423217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C99-4226-B034-7B327759E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5480"/>
        <c:axId val="442320968"/>
      </c:barChart>
      <c:catAx>
        <c:axId val="442317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1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17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7832"/>
        <c:crosses val="autoZero"/>
        <c:crossBetween val="between"/>
        <c:majorUnit val="0.2"/>
      </c:valAx>
      <c:catAx>
        <c:axId val="442315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20968"/>
        <c:crosses val="autoZero"/>
        <c:auto val="0"/>
        <c:lblAlgn val="ctr"/>
        <c:lblOffset val="100"/>
        <c:noMultiLvlLbl val="0"/>
      </c:catAx>
      <c:valAx>
        <c:axId val="44232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54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C11-4B2F-85E1-697E3EF291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C11-4B2F-85E1-697E3EF291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C11-4B2F-85E1-697E3EF291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C11-4B2F-85E1-697E3EF291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C11-4B2F-85E1-697E3EF291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C11-4B2F-85E1-697E3EF291A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C11-4B2F-85E1-697E3EF291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C11-4B2F-85E1-697E3EF291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C11-4B2F-85E1-697E3EF291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C11-4B2F-85E1-697E3EF291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C11-4B2F-85E1-697E3EF291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C11-4B2F-85E1-697E3EF29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6264"/>
        <c:axId val="4423190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C11-4B2F-85E1-697E3EF29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317048"/>
        <c:axId val="442318616"/>
      </c:barChart>
      <c:catAx>
        <c:axId val="442316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0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190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6264"/>
        <c:crosses val="autoZero"/>
        <c:crossBetween val="between"/>
        <c:majorUnit val="0.2"/>
      </c:valAx>
      <c:catAx>
        <c:axId val="442317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318616"/>
        <c:crosses val="autoZero"/>
        <c:auto val="0"/>
        <c:lblAlgn val="ctr"/>
        <c:lblOffset val="100"/>
        <c:noMultiLvlLbl val="0"/>
      </c:catAx>
      <c:valAx>
        <c:axId val="4423186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317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CE-4D65-99C6-B40FBC0F5F8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5CE-4D65-99C6-B40FBC0F5F8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5CE-4D65-99C6-B40FBC0F5F8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5CE-4D65-99C6-B40FBC0F5F8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5CE-4D65-99C6-B40FBC0F5F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CE-4D65-99C6-B40FBC0F5F8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5CE-4D65-99C6-B40FBC0F5F8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5CE-4D65-99C6-B40FBC0F5F8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5CE-4D65-99C6-B40FBC0F5F8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5CE-4D65-99C6-B40FBC0F5F8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5CE-4D65-99C6-B40FBC0F5F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5CE-4D65-99C6-B40FBC0F5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319792"/>
        <c:axId val="4423201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CE-4D65-99C6-B40FBC0F5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5816"/>
        <c:axId val="442141304"/>
      </c:barChart>
      <c:catAx>
        <c:axId val="44231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942295405003031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20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3201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319792"/>
        <c:crosses val="autoZero"/>
        <c:crossBetween val="between"/>
        <c:majorUnit val="0.2"/>
      </c:valAx>
      <c:catAx>
        <c:axId val="442135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41304"/>
        <c:crosses val="autoZero"/>
        <c:auto val="0"/>
        <c:lblAlgn val="ctr"/>
        <c:lblOffset val="100"/>
        <c:noMultiLvlLbl val="0"/>
      </c:catAx>
      <c:valAx>
        <c:axId val="4421413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5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D3-4FCF-9FBA-FEE1287B15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D3-4FCF-9FBA-FEE1287B15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D3-4FCF-9FBA-FEE1287B15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0D3-4FCF-9FBA-FEE1287B15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0D3-4FCF-9FBA-FEE1287B15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D3-4FCF-9FBA-FEE1287B151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D3-4FCF-9FBA-FEE1287B15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D3-4FCF-9FBA-FEE1287B15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D3-4FCF-9FBA-FEE1287B15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D3-4FCF-9FBA-FEE1287B15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D3-4FCF-9FBA-FEE1287B15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D3-4FCF-9FBA-FEE1287B1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42088"/>
        <c:axId val="4421424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D3-4FCF-9FBA-FEE1287B1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83552"/>
        <c:axId val="441883160"/>
      </c:barChart>
      <c:catAx>
        <c:axId val="442142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424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42088"/>
        <c:crosses val="autoZero"/>
        <c:crossBetween val="between"/>
        <c:majorUnit val="0.2"/>
      </c:valAx>
      <c:catAx>
        <c:axId val="441883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3160"/>
        <c:crosses val="autoZero"/>
        <c:auto val="0"/>
        <c:lblAlgn val="ctr"/>
        <c:lblOffset val="100"/>
        <c:noMultiLvlLbl val="0"/>
      </c:catAx>
      <c:valAx>
        <c:axId val="441883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83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19B-4D2A-9145-8D6912BB6E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19B-4D2A-9145-8D6912BB6E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19B-4D2A-9145-8D6912BB6E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19B-4D2A-9145-8D6912BB6E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19B-4D2A-9145-8D6912BB6E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19B-4D2A-9145-8D6912BB6E2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19B-4D2A-9145-8D6912BB6E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19B-4D2A-9145-8D6912BB6E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19B-4D2A-9145-8D6912BB6E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19B-4D2A-9145-8D6912BB6E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19B-4D2A-9145-8D6912BB6E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19B-4D2A-9145-8D6912BB6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984"/>
        <c:axId val="4418823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19B-4D2A-9145-8D6912BB6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280"/>
        <c:axId val="441880416"/>
      </c:barChart>
      <c:catAx>
        <c:axId val="44188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3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984"/>
        <c:crosses val="autoZero"/>
        <c:crossBetween val="between"/>
        <c:majorUnit val="0.2"/>
      </c:valAx>
      <c:catAx>
        <c:axId val="441877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0416"/>
        <c:crosses val="autoZero"/>
        <c:auto val="0"/>
        <c:lblAlgn val="ctr"/>
        <c:lblOffset val="100"/>
        <c:noMultiLvlLbl val="0"/>
      </c:catAx>
      <c:valAx>
        <c:axId val="441880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A1B-4B19-A3F9-D24622B92AB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A1B-4B19-A3F9-D24622B92AB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A1B-4B19-A3F9-D24622B92AB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A1B-4B19-A3F9-D24622B92AB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A1B-4B19-A3F9-D24622B92A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A1B-4B19-A3F9-D24622B92AB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A1B-4B19-A3F9-D24622B92AB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A1B-4B19-A3F9-D24622B92AB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A1B-4B19-A3F9-D24622B92AB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A1B-4B19-A3F9-D24622B92AB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A1B-4B19-A3F9-D24622B92A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A1B-4B19-A3F9-D24622B92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456"/>
        <c:axId val="441882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A1B-4B19-A3F9-D24622B92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7672"/>
        <c:axId val="441884336"/>
      </c:barChart>
      <c:catAx>
        <c:axId val="441878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2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2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456"/>
        <c:crosses val="autoZero"/>
        <c:crossBetween val="between"/>
        <c:majorUnit val="0.2"/>
      </c:valAx>
      <c:catAx>
        <c:axId val="441877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84336"/>
        <c:crosses val="autoZero"/>
        <c:auto val="0"/>
        <c:lblAlgn val="ctr"/>
        <c:lblOffset val="100"/>
        <c:noMultiLvlLbl val="0"/>
      </c:catAx>
      <c:valAx>
        <c:axId val="441884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7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89-49F3-89CB-4E81F08D32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B89-49F3-89CB-4E81F08D32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B89-49F3-89CB-4E81F08D32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B89-49F3-89CB-4E81F08D32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B89-49F3-89CB-4E81F08D32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89-49F3-89CB-4E81F08D32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B89-49F3-89CB-4E81F08D32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B89-49F3-89CB-4E81F08D32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B89-49F3-89CB-4E81F08D32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B89-49F3-89CB-4E81F08D32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B89-49F3-89CB-4E81F08D32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B89-49F3-89CB-4E81F08D3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78064"/>
        <c:axId val="441878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B89-49F3-89CB-4E81F08D3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1879240"/>
        <c:axId val="441879632"/>
      </c:barChart>
      <c:catAx>
        <c:axId val="44187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78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78064"/>
        <c:crosses val="autoZero"/>
        <c:crossBetween val="between"/>
        <c:majorUnit val="0.2"/>
      </c:valAx>
      <c:catAx>
        <c:axId val="441879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1879632"/>
        <c:crosses val="autoZero"/>
        <c:auto val="0"/>
        <c:lblAlgn val="ctr"/>
        <c:lblOffset val="100"/>
        <c:noMultiLvlLbl val="0"/>
      </c:catAx>
      <c:valAx>
        <c:axId val="441879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1879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6F3-4F8A-9801-F0FB87509B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6F3-4F8A-9801-F0FB87509B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6F3-4F8A-9801-F0FB87509B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6F3-4F8A-9801-F0FB87509B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6F3-4F8A-9801-F0FB87509B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6F3-4F8A-9801-F0FB87509B7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6F3-4F8A-9801-F0FB87509B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6F3-4F8A-9801-F0FB87509B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6F3-4F8A-9801-F0FB87509B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6F3-4F8A-9801-F0FB87509B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6F3-4F8A-9801-F0FB87509B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6F3-4F8A-9801-F0FB8750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3624"/>
        <c:axId val="5313240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6F3-4F8A-9801-F0FB87509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7512"/>
        <c:axId val="532301632"/>
      </c:barChart>
      <c:catAx>
        <c:axId val="53132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40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624"/>
        <c:crosses val="autoZero"/>
        <c:crossBetween val="between"/>
        <c:majorUnit val="0.2"/>
      </c:valAx>
      <c:catAx>
        <c:axId val="532307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1632"/>
        <c:crosses val="autoZero"/>
        <c:auto val="0"/>
        <c:lblAlgn val="ctr"/>
        <c:lblOffset val="100"/>
        <c:noMultiLvlLbl val="0"/>
      </c:catAx>
      <c:valAx>
        <c:axId val="532301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7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5ED-4D69-8ADA-CEA5DCCB056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5ED-4D69-8ADA-CEA5DCCB056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5ED-4D69-8ADA-CEA5DCCB056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5ED-4D69-8ADA-CEA5DCCB056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5ED-4D69-8ADA-CEA5DCCB05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5ED-4D69-8ADA-CEA5DCCB056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5ED-4D69-8ADA-CEA5DCCB056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5ED-4D69-8ADA-CEA5DCCB056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5ED-4D69-8ADA-CEA5DCCB056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5ED-4D69-8ADA-CEA5DCCB056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5ED-4D69-8ADA-CEA5DCCB056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5ED-4D69-8ADA-CEA5DCCB0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1881200"/>
        <c:axId val="441881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5ED-4D69-8ADA-CEA5DCCB0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1584"/>
        <c:axId val="531445112"/>
      </c:barChart>
      <c:catAx>
        <c:axId val="441881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1881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1881200"/>
        <c:crosses val="autoZero"/>
        <c:crossBetween val="between"/>
        <c:majorUnit val="0.2"/>
      </c:valAx>
      <c:catAx>
        <c:axId val="531441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112"/>
        <c:crosses val="autoZero"/>
        <c:auto val="0"/>
        <c:lblAlgn val="ctr"/>
        <c:lblOffset val="100"/>
        <c:noMultiLvlLbl val="0"/>
      </c:catAx>
      <c:valAx>
        <c:axId val="531445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15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63-40D8-9599-2262E76120E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B63-40D8-9599-2262E76120E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B63-40D8-9599-2262E76120E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B63-40D8-9599-2262E76120E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B63-40D8-9599-2262E76120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B63-40D8-9599-2262E76120E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B63-40D8-9599-2262E76120E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B63-40D8-9599-2262E76120E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B63-40D8-9599-2262E76120E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B63-40D8-9599-2262E76120E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B63-40D8-9599-2262E76120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B63-40D8-9599-2262E7612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1976"/>
        <c:axId val="531444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B63-40D8-9599-2262E7612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0016"/>
        <c:axId val="531445896"/>
      </c:barChart>
      <c:catAx>
        <c:axId val="531441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/werkwoorden</a:t>
                </a:r>
              </a:p>
            </c:rich>
          </c:tx>
          <c:layout>
            <c:manualLayout>
              <c:xMode val="edge"/>
              <c:yMode val="edge"/>
              <c:x val="0.22773535905539632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4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4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976"/>
        <c:crosses val="autoZero"/>
        <c:crossBetween val="between"/>
        <c:majorUnit val="0.2"/>
      </c:valAx>
      <c:catAx>
        <c:axId val="531440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5896"/>
        <c:crosses val="autoZero"/>
        <c:auto val="0"/>
        <c:lblAlgn val="ctr"/>
        <c:lblOffset val="100"/>
        <c:noMultiLvlLbl val="0"/>
      </c:catAx>
      <c:valAx>
        <c:axId val="531445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0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02-42C9-B5CA-B192CAD0D15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102-42C9-B5CA-B192CAD0D15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102-42C9-B5CA-B192CAD0D15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102-42C9-B5CA-B192CAD0D15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102-42C9-B5CA-B192CAD0D1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02-42C9-B5CA-B192CAD0D15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102-42C9-B5CA-B192CAD0D15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102-42C9-B5CA-B192CAD0D15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102-42C9-B5CA-B192CAD0D15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102-42C9-B5CA-B192CAD0D15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102-42C9-B5CA-B192CAD0D1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102-42C9-B5CA-B192CAD0D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2368"/>
        <c:axId val="5314435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02-42C9-B5CA-B192CAD0D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6288"/>
        <c:axId val="531442760"/>
      </c:barChart>
      <c:catAx>
        <c:axId val="531442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35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2368"/>
        <c:crosses val="autoZero"/>
        <c:crossBetween val="between"/>
        <c:majorUnit val="0.2"/>
      </c:valAx>
      <c:catAx>
        <c:axId val="531446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42760"/>
        <c:crosses val="autoZero"/>
        <c:auto val="0"/>
        <c:lblAlgn val="ctr"/>
        <c:lblOffset val="100"/>
        <c:noMultiLvlLbl val="0"/>
      </c:catAx>
      <c:valAx>
        <c:axId val="5314427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6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D8-46B0-A6C4-997AB4F4562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D8-46B0-A6C4-997AB4F4562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AD8-46B0-A6C4-997AB4F4562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AD8-46B0-A6C4-997AB4F4562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AD8-46B0-A6C4-997AB4F456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AD8-46B0-A6C4-997AB4F4562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AD8-46B0-A6C4-997AB4F4562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AD8-46B0-A6C4-997AB4F4562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AD8-46B0-A6C4-997AB4F4562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AD8-46B0-A6C4-997AB4F4562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AD8-46B0-A6C4-997AB4F456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AD8-46B0-A6C4-997AB4F45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3152"/>
        <c:axId val="531445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AD8-46B0-A6C4-997AB4F45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447072"/>
        <c:axId val="531439624"/>
      </c:barChart>
      <c:catAx>
        <c:axId val="531443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5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5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3152"/>
        <c:crosses val="autoZero"/>
        <c:crossBetween val="between"/>
        <c:majorUnit val="0.2"/>
      </c:valAx>
      <c:catAx>
        <c:axId val="531447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439624"/>
        <c:crosses val="autoZero"/>
        <c:auto val="0"/>
        <c:lblAlgn val="ctr"/>
        <c:lblOffset val="100"/>
        <c:noMultiLvlLbl val="0"/>
      </c:catAx>
      <c:valAx>
        <c:axId val="531439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447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E3-4E98-B4D1-0FF34DEAA6F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E3-4E98-B4D1-0FF34DEAA6F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E3-4E98-B4D1-0FF34DEAA6F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E3-4E98-B4D1-0FF34DEAA6F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E3-4E98-B4D1-0FF34DEAA6F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7E3-4E98-B4D1-0FF34DEAA6F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7E3-4E98-B4D1-0FF34DEAA6F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7E3-4E98-B4D1-0FF34DEAA6F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7E3-4E98-B4D1-0FF34DEAA6F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7E3-4E98-B4D1-0FF34DEAA6F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7E3-4E98-B4D1-0FF34DEAA6F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7E3-4E98-B4D1-0FF34DEAA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440800"/>
        <c:axId val="5314411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7E3-4E98-B4D1-0FF34DEAA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1424"/>
        <c:axId val="531853384"/>
      </c:barChart>
      <c:catAx>
        <c:axId val="531440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1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4411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440800"/>
        <c:crosses val="autoZero"/>
        <c:crossBetween val="between"/>
        <c:majorUnit val="0.2"/>
      </c:valAx>
      <c:catAx>
        <c:axId val="531851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3384"/>
        <c:crosses val="autoZero"/>
        <c:auto val="0"/>
        <c:lblAlgn val="ctr"/>
        <c:lblOffset val="100"/>
        <c:noMultiLvlLbl val="0"/>
      </c:catAx>
      <c:valAx>
        <c:axId val="531853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1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EE7-4BA0-AEFC-E7ECF5FAAC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EE7-4BA0-AEFC-E7ECF5FAAC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EE7-4BA0-AEFC-E7ECF5FAAC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EE7-4BA0-AEFC-E7ECF5FAAC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EE7-4BA0-AEFC-E7ECF5FAAC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E7-4BA0-AEFC-E7ECF5FAAC7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EE7-4BA0-AEFC-E7ECF5FAAC7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EE7-4BA0-AEFC-E7ECF5FAAC7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EE7-4BA0-AEFC-E7ECF5FAAC7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EE7-4BA0-AEFC-E7ECF5FAAC7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EE7-4BA0-AEFC-E7ECF5FAAC7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EE7-4BA0-AEFC-E7ECF5FAA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2992"/>
        <c:axId val="5318502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E7-4BA0-AEFC-E7ECF5FAAC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3776"/>
        <c:axId val="531854168"/>
      </c:barChart>
      <c:catAx>
        <c:axId val="531852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2992"/>
        <c:crosses val="autoZero"/>
        <c:crossBetween val="between"/>
        <c:majorUnit val="0.2"/>
      </c:valAx>
      <c:catAx>
        <c:axId val="531853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4168"/>
        <c:crosses val="autoZero"/>
        <c:auto val="0"/>
        <c:lblAlgn val="ctr"/>
        <c:lblOffset val="100"/>
        <c:noMultiLvlLbl val="0"/>
      </c:catAx>
      <c:valAx>
        <c:axId val="531854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37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B1-413F-B2AA-811A246244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EB1-413F-B2AA-811A246244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EB1-413F-B2AA-811A246244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EB1-413F-B2AA-811A246244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EB1-413F-B2AA-811A246244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B1-413F-B2AA-811A2462440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EB1-413F-B2AA-811A246244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EB1-413F-B2AA-811A246244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EB1-413F-B2AA-811A246244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EB1-413F-B2AA-811A246244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EB1-413F-B2AA-811A246244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EB1-413F-B2AA-811A2462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4560"/>
        <c:axId val="531849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EB1-413F-B2AA-811A24624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2208"/>
        <c:axId val="531852600"/>
      </c:barChart>
      <c:catAx>
        <c:axId val="53185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49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4560"/>
        <c:crosses val="autoZero"/>
        <c:crossBetween val="between"/>
        <c:majorUnit val="0.2"/>
      </c:valAx>
      <c:catAx>
        <c:axId val="53185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2600"/>
        <c:crosses val="autoZero"/>
        <c:auto val="0"/>
        <c:lblAlgn val="ctr"/>
        <c:lblOffset val="100"/>
        <c:noMultiLvlLbl val="0"/>
      </c:catAx>
      <c:valAx>
        <c:axId val="5318526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2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46-4E68-8007-AA0EC4A388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346-4E68-8007-AA0EC4A388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346-4E68-8007-AA0EC4A388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346-4E68-8007-AA0EC4A388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346-4E68-8007-AA0EC4A388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46-4E68-8007-AA0EC4A3883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346-4E68-8007-AA0EC4A388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346-4E68-8007-AA0EC4A388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346-4E68-8007-AA0EC4A388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346-4E68-8007-AA0EC4A388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346-4E68-8007-AA0EC4A388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346-4E68-8007-AA0EC4A38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55344"/>
        <c:axId val="531850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46-4E68-8007-AA0EC4A38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855736"/>
        <c:axId val="531856520"/>
      </c:barChart>
      <c:catAx>
        <c:axId val="531855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921146075670381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0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0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5344"/>
        <c:crosses val="autoZero"/>
        <c:crossBetween val="between"/>
        <c:majorUnit val="0.2"/>
      </c:valAx>
      <c:catAx>
        <c:axId val="531855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856520"/>
        <c:crosses val="autoZero"/>
        <c:auto val="0"/>
        <c:lblAlgn val="ctr"/>
        <c:lblOffset val="100"/>
        <c:noMultiLvlLbl val="0"/>
      </c:catAx>
      <c:valAx>
        <c:axId val="531856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855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F0-4895-8A0F-605DC774B03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F0-4895-8A0F-605DC774B03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F0-4895-8A0F-605DC774B03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EF0-4895-8A0F-605DC774B03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EF0-4895-8A0F-605DC774B03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F0-4895-8A0F-605DC774B03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EF0-4895-8A0F-605DC774B03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EF0-4895-8A0F-605DC774B03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EF0-4895-8A0F-605DC774B03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EF0-4895-8A0F-605DC774B03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EF0-4895-8A0F-605DC774B03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EF0-4895-8A0F-605DC774B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849856"/>
        <c:axId val="531851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F0-4895-8A0F-605DC774B0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5192"/>
        <c:axId val="531325584"/>
      </c:barChart>
      <c:catAx>
        <c:axId val="531849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51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851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849856"/>
        <c:crosses val="autoZero"/>
        <c:crossBetween val="between"/>
        <c:majorUnit val="0.2"/>
      </c:valAx>
      <c:catAx>
        <c:axId val="53132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5584"/>
        <c:crosses val="autoZero"/>
        <c:auto val="0"/>
        <c:lblAlgn val="ctr"/>
        <c:lblOffset val="100"/>
        <c:noMultiLvlLbl val="0"/>
      </c:catAx>
      <c:valAx>
        <c:axId val="5313255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76-4AF2-A53B-A1B4B3181B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76-4AF2-A53B-A1B4B3181B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76-4AF2-A53B-A1B4B3181B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F76-4AF2-A53B-A1B4B3181B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F76-4AF2-A53B-A1B4B3181B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76-4AF2-A53B-A1B4B3181BE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76-4AF2-A53B-A1B4B3181B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76-4AF2-A53B-A1B4B3181B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76-4AF2-A53B-A1B4B3181B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F76-4AF2-A53B-A1B4B3181B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F76-4AF2-A53B-A1B4B3181B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(3)'!$D$57:$H$57</c:f>
              <c:numCache>
                <c:formatCode>0%</c:formatCode>
                <c:ptCount val="5"/>
                <c:pt idx="0">
                  <c:v>0.25</c:v>
                </c:pt>
                <c:pt idx="1">
                  <c:v>0.625</c:v>
                </c:pt>
                <c:pt idx="2">
                  <c:v>0.125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F76-4AF2-A53B-A1B4B3181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7544"/>
        <c:axId val="531323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76-4AF2-A53B-A1B4B3181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4408"/>
        <c:axId val="531327152"/>
      </c:barChart>
      <c:catAx>
        <c:axId val="53132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3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544"/>
        <c:crosses val="autoZero"/>
        <c:crossBetween val="between"/>
        <c:majorUnit val="0.2"/>
      </c:valAx>
      <c:catAx>
        <c:axId val="531324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7152"/>
        <c:crosses val="autoZero"/>
        <c:auto val="0"/>
        <c:lblAlgn val="ctr"/>
        <c:lblOffset val="100"/>
        <c:noMultiLvlLbl val="0"/>
      </c:catAx>
      <c:valAx>
        <c:axId val="531327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4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7BA-4603-9039-C7E1739A7A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7BA-4603-9039-C7E1739A7A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7BA-4603-9039-C7E1739A7A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7BA-4603-9039-C7E1739A7A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7BA-4603-9039-C7E1739A7A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BA-4603-9039-C7E1739A7A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BA-4603-9039-C7E1739A7A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BA-4603-9039-C7E1739A7A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BA-4603-9039-C7E1739A7A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7BA-4603-9039-C7E1739A7A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7BA-4603-9039-C7E1739A7A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7BA-4603-9039-C7E1739A7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5944"/>
        <c:axId val="532306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BA-4603-9039-C7E1739A7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3984"/>
        <c:axId val="532306728"/>
      </c:barChart>
      <c:catAx>
        <c:axId val="53230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6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944"/>
        <c:crosses val="autoZero"/>
        <c:crossBetween val="between"/>
        <c:majorUnit val="0.2"/>
      </c:valAx>
      <c:catAx>
        <c:axId val="53230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6728"/>
        <c:crosses val="autoZero"/>
        <c:auto val="0"/>
        <c:lblAlgn val="ctr"/>
        <c:lblOffset val="100"/>
        <c:noMultiLvlLbl val="0"/>
      </c:catAx>
      <c:valAx>
        <c:axId val="53230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3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4D-4CC4-B634-32780DFDC1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4D-4CC4-B634-32780DFDC1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4D-4CC4-B634-32780DFDC1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4D-4CC4-B634-32780DFDC1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4D-4CC4-B634-32780DFDC1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4D-4CC4-B634-32780DFDC1F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74D-4CC4-B634-32780DFDC1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74D-4CC4-B634-32780DFDC1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74D-4CC4-B634-32780DFDC1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74D-4CC4-B634-32780DFDC1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74D-4CC4-B634-32780DFDC1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3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3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74D-4CC4-B634-32780DFDC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6368"/>
        <c:axId val="531326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4D-4CC4-B634-32780DFDC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8328"/>
        <c:axId val="531324800"/>
      </c:barChart>
      <c:catAx>
        <c:axId val="531326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9380848516043"/>
              <c:y val="0.947838707184283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6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6368"/>
        <c:crosses val="autoZero"/>
        <c:crossBetween val="between"/>
        <c:majorUnit val="0.2"/>
      </c:valAx>
      <c:catAx>
        <c:axId val="531328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4800"/>
        <c:crosses val="autoZero"/>
        <c:auto val="0"/>
        <c:lblAlgn val="ctr"/>
        <c:lblOffset val="100"/>
        <c:noMultiLvlLbl val="0"/>
      </c:catAx>
      <c:valAx>
        <c:axId val="5313248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83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F23-4097-B6BA-E4AD43BAE76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F23-4097-B6BA-E4AD43BAE76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23-4097-B6BA-E4AD43BAE76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F23-4097-B6BA-E4AD43BAE76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23-4097-B6BA-E4AD43BAE7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23-4097-B6BA-E4AD43BAE76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F23-4097-B6BA-E4AD43BAE76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F23-4097-B6BA-E4AD43BAE76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F23-4097-B6BA-E4AD43BAE76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F23-4097-B6BA-E4AD43BAE76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F23-4097-B6BA-E4AD43BAE76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F23-4097-B6BA-E4AD43BA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2448"/>
        <c:axId val="531327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23-4097-B6BA-E4AD43BAE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1320880"/>
        <c:axId val="531322056"/>
      </c:barChart>
      <c:catAx>
        <c:axId val="531322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7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2448"/>
        <c:crosses val="autoZero"/>
        <c:crossBetween val="between"/>
        <c:majorUnit val="0.2"/>
      </c:valAx>
      <c:catAx>
        <c:axId val="5313208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22056"/>
        <c:crosses val="autoZero"/>
        <c:auto val="0"/>
        <c:lblAlgn val="ctr"/>
        <c:lblOffset val="100"/>
        <c:noMultiLvlLbl val="0"/>
      </c:catAx>
      <c:valAx>
        <c:axId val="5313220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13208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56-4261-95D1-163E05C5E0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F56-4261-95D1-163E05C5E0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F56-4261-95D1-163E05C5E0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F56-4261-95D1-163E05C5E0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F56-4261-95D1-163E05C5E0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F56-4261-95D1-163E05C5E0F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F56-4261-95D1-163E05C5E0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F56-4261-95D1-163E05C5E0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F56-4261-95D1-163E05C5E0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F56-4261-95D1-163E05C5E0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F56-4261-95D1-163E05C5E0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F56-4261-95D1-163E05C5E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1323624"/>
        <c:axId val="5313240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F56-4261-95D1-163E05C5E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7512"/>
        <c:axId val="532301632"/>
      </c:barChart>
      <c:catAx>
        <c:axId val="531323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13240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1323624"/>
        <c:crosses val="autoZero"/>
        <c:crossBetween val="between"/>
        <c:majorUnit val="0.2"/>
      </c:valAx>
      <c:catAx>
        <c:axId val="532307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1632"/>
        <c:crosses val="autoZero"/>
        <c:auto val="0"/>
        <c:lblAlgn val="ctr"/>
        <c:lblOffset val="100"/>
        <c:noMultiLvlLbl val="0"/>
      </c:catAx>
      <c:valAx>
        <c:axId val="532301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7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8D8-470D-BEA4-BC22B094FA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8D8-470D-BEA4-BC22B094FA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8D8-470D-BEA4-BC22B094FA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8D8-470D-BEA4-BC22B094FA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8D8-470D-BEA4-BC22B094FA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D8-470D-BEA4-BC22B094FA0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8D8-470D-BEA4-BC22B094FA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8D8-470D-BEA4-BC22B094FA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8D8-470D-BEA4-BC22B094FA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8D8-470D-BEA4-BC22B094FA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8D8-470D-BEA4-BC22B094FA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8D8-470D-BEA4-BC22B094F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5944"/>
        <c:axId val="532306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8D8-470D-BEA4-BC22B094F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3984"/>
        <c:axId val="532306728"/>
      </c:barChart>
      <c:catAx>
        <c:axId val="532305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991714016441221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6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6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944"/>
        <c:crosses val="autoZero"/>
        <c:crossBetween val="between"/>
        <c:majorUnit val="0.2"/>
      </c:valAx>
      <c:catAx>
        <c:axId val="532303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6728"/>
        <c:crosses val="autoZero"/>
        <c:auto val="0"/>
        <c:lblAlgn val="ctr"/>
        <c:lblOffset val="100"/>
        <c:noMultiLvlLbl val="0"/>
      </c:catAx>
      <c:valAx>
        <c:axId val="53230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3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6E0-4BDA-B6B6-CFDCD9515B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6E0-4BDA-B6B6-CFDCD9515B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6E0-4BDA-B6B6-CFDCD9515B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6E0-4BDA-B6B6-CFDCD9515B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6E0-4BDA-B6B6-CFDCD9515B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E0-4BDA-B6B6-CFDCD9515B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6E0-4BDA-B6B6-CFDCD9515B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6E0-4BDA-B6B6-CFDCD9515B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6E0-4BDA-B6B6-CFDCD9515B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6E0-4BDA-B6B6-CFDCD9515B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6E0-4BDA-B6B6-CFDCD9515B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6E0-4BDA-B6B6-CFDCD951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7120"/>
        <c:axId val="532303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6E0-4BDA-B6B6-CFDCD9515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2808"/>
        <c:axId val="532307904"/>
      </c:barChart>
      <c:catAx>
        <c:axId val="53230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3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3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7120"/>
        <c:crosses val="autoZero"/>
        <c:crossBetween val="between"/>
        <c:majorUnit val="0.2"/>
      </c:valAx>
      <c:catAx>
        <c:axId val="532302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7904"/>
        <c:crosses val="autoZero"/>
        <c:auto val="0"/>
        <c:lblAlgn val="ctr"/>
        <c:lblOffset val="100"/>
        <c:noMultiLvlLbl val="0"/>
      </c:catAx>
      <c:valAx>
        <c:axId val="5323079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28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03D-433A-A468-03B64CE0E2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03D-433A-A468-03B64CE0E2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03D-433A-A468-03B64CE0E2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03D-433A-A468-03B64CE0E2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03D-433A-A468-03B64CE0E2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03D-433A-A468-03B64CE0E21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03D-433A-A468-03B64CE0E21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03D-433A-A468-03B64CE0E21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03D-433A-A468-03B64CE0E21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03D-433A-A468-03B64CE0E21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03D-433A-A468-03B64CE0E21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03D-433A-A468-03B64CE0E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8296"/>
        <c:axId val="5323020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03D-433A-A468-03B64CE0E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8688"/>
        <c:axId val="532302416"/>
      </c:barChart>
      <c:catAx>
        <c:axId val="532308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2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20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8296"/>
        <c:crosses val="autoZero"/>
        <c:crossBetween val="between"/>
        <c:majorUnit val="0.2"/>
      </c:valAx>
      <c:catAx>
        <c:axId val="53230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2416"/>
        <c:crosses val="autoZero"/>
        <c:auto val="0"/>
        <c:lblAlgn val="ctr"/>
        <c:lblOffset val="100"/>
        <c:noMultiLvlLbl val="0"/>
      </c:catAx>
      <c:valAx>
        <c:axId val="53230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86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81-4A2E-94CF-DD7816C05A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C81-4A2E-94CF-DD7816C05A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C81-4A2E-94CF-DD7816C05A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C81-4A2E-94CF-DD7816C05A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C81-4A2E-94CF-DD7816C05A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C81-4A2E-94CF-DD7816C05A8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C81-4A2E-94CF-DD7816C05A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C81-4A2E-94CF-DD7816C05A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C81-4A2E-94CF-DD7816C05A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C81-4A2E-94CF-DD7816C05A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C81-4A2E-94CF-DD7816C05A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C81-4A2E-94CF-DD7816C0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4376"/>
        <c:axId val="532305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C81-4A2E-94CF-DD7816C05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768"/>
        <c:axId val="533731752"/>
      </c:barChart>
      <c:catAx>
        <c:axId val="53230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5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4376"/>
        <c:crosses val="autoZero"/>
        <c:crossBetween val="between"/>
        <c:majorUnit val="0.2"/>
      </c:valAx>
      <c:catAx>
        <c:axId val="53374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1752"/>
        <c:crosses val="autoZero"/>
        <c:auto val="0"/>
        <c:lblAlgn val="ctr"/>
        <c:lblOffset val="100"/>
        <c:noMultiLvlLbl val="0"/>
      </c:catAx>
      <c:valAx>
        <c:axId val="5337317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7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D23-438A-AB6C-3ED4DF1C1D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D23-438A-AB6C-3ED4DF1C1D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D23-438A-AB6C-3ED4DF1C1D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D23-438A-AB6C-3ED4DF1C1D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D23-438A-AB6C-3ED4DF1C1D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23-438A-AB6C-3ED4DF1C1D4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D23-438A-AB6C-3ED4DF1C1D4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D23-438A-AB6C-3ED4DF1C1D4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D23-438A-AB6C-3ED4DF1C1D4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D23-438A-AB6C-3ED4DF1C1D4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D23-438A-AB6C-3ED4DF1C1D4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D23-438A-AB6C-3ED4DF1C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5280"/>
        <c:axId val="533736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D23-438A-AB6C-3ED4DF1C1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9200"/>
        <c:axId val="533737632"/>
      </c:barChart>
      <c:catAx>
        <c:axId val="53373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5280"/>
        <c:crosses val="autoZero"/>
        <c:crossBetween val="between"/>
        <c:majorUnit val="0.2"/>
      </c:valAx>
      <c:catAx>
        <c:axId val="5337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7632"/>
        <c:crosses val="autoZero"/>
        <c:auto val="0"/>
        <c:lblAlgn val="ctr"/>
        <c:lblOffset val="100"/>
        <c:noMultiLvlLbl val="0"/>
      </c:catAx>
      <c:valAx>
        <c:axId val="533737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920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C65-4BA5-AA9D-12374982E23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C65-4BA5-AA9D-12374982E23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C65-4BA5-AA9D-12374982E23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C65-4BA5-AA9D-12374982E23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C65-4BA5-AA9D-12374982E2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C65-4BA5-AA9D-12374982E23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C65-4BA5-AA9D-12374982E23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C65-4BA5-AA9D-12374982E23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C65-4BA5-AA9D-12374982E23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C65-4BA5-AA9D-12374982E23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C65-4BA5-AA9D-12374982E2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C65-4BA5-AA9D-12374982E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984"/>
        <c:axId val="533734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C65-4BA5-AA9D-12374982E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1160"/>
        <c:axId val="533730968"/>
      </c:barChart>
      <c:catAx>
        <c:axId val="5337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4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984"/>
        <c:crosses val="autoZero"/>
        <c:crossBetween val="between"/>
        <c:majorUnit val="0.2"/>
      </c:valAx>
      <c:catAx>
        <c:axId val="533741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968"/>
        <c:crosses val="autoZero"/>
        <c:auto val="0"/>
        <c:lblAlgn val="ctr"/>
        <c:lblOffset val="100"/>
        <c:noMultiLvlLbl val="0"/>
      </c:catAx>
      <c:valAx>
        <c:axId val="53373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11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F4-4B97-920A-057B82F060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7F4-4B97-920A-057B82F060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7F4-4B97-920A-057B82F060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7F4-4B97-920A-057B82F060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7F4-4B97-920A-057B82F060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7F4-4B97-920A-057B82F060C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7F4-4B97-920A-057B82F060C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7F4-4B97-920A-057B82F060C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7F4-4B97-920A-057B82F060C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7F4-4B97-920A-057B82F060C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7F4-4B97-920A-057B82F060C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7F4-4B97-920A-057B82F06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552"/>
        <c:axId val="533729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7F4-4B97-920A-057B82F06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376"/>
        <c:axId val="533735672"/>
      </c:barChart>
      <c:catAx>
        <c:axId val="53374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8928767935648408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2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29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552"/>
        <c:crosses val="autoZero"/>
        <c:crossBetween val="between"/>
        <c:majorUnit val="0.2"/>
      </c:valAx>
      <c:catAx>
        <c:axId val="533740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5672"/>
        <c:crosses val="autoZero"/>
        <c:auto val="0"/>
        <c:lblAlgn val="ctr"/>
        <c:lblOffset val="100"/>
        <c:noMultiLvlLbl val="0"/>
      </c:catAx>
      <c:valAx>
        <c:axId val="533735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AB1-41BD-8AE6-7F389E6717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AB1-41BD-8AE6-7F389E6717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AB1-41BD-8AE6-7F389E6717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AB1-41BD-8AE6-7F389E6717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AB1-41BD-8AE6-7F389E6717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4(A)'!$D$32:$H$32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B1-41BD-8AE6-7F389E6717D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AB1-41BD-8AE6-7F389E6717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AB1-41BD-8AE6-7F389E6717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AB1-41BD-8AE6-7F389E6717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AB1-41BD-8AE6-7F389E6717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AB1-41BD-8AE6-7F389E6717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AB1-41BD-8AE6-7F389E671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7120"/>
        <c:axId val="532303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AB1-41BD-8AE6-7F389E671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2808"/>
        <c:axId val="532307904"/>
      </c:barChart>
      <c:catAx>
        <c:axId val="532307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3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3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7120"/>
        <c:crosses val="autoZero"/>
        <c:crossBetween val="between"/>
        <c:majorUnit val="0.2"/>
      </c:valAx>
      <c:catAx>
        <c:axId val="532302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7904"/>
        <c:crosses val="autoZero"/>
        <c:auto val="0"/>
        <c:lblAlgn val="ctr"/>
        <c:lblOffset val="100"/>
        <c:noMultiLvlLbl val="0"/>
      </c:catAx>
      <c:valAx>
        <c:axId val="5323079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28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44-46D1-BBE4-7A59536387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44-46D1-BBE4-7A59536387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244-46D1-BBE4-7A59536387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244-46D1-BBE4-7A59536387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244-46D1-BBE4-7A59536387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244-46D1-BBE4-7A595363872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244-46D1-BBE4-7A59536387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244-46D1-BBE4-7A59536387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244-46D1-BBE4-7A59536387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244-46D1-BBE4-7A59536387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244-46D1-BBE4-7A59536387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244-46D1-BBE4-7A5953638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7240"/>
        <c:axId val="5337364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244-46D1-BBE4-7A5953638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0184"/>
        <c:axId val="533738024"/>
      </c:barChart>
      <c:catAx>
        <c:axId val="53373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4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7240"/>
        <c:crosses val="autoZero"/>
        <c:crossBetween val="between"/>
        <c:majorUnit val="0.2"/>
      </c:valAx>
      <c:catAx>
        <c:axId val="533730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8024"/>
        <c:crosses val="autoZero"/>
        <c:auto val="0"/>
        <c:lblAlgn val="ctr"/>
        <c:lblOffset val="100"/>
        <c:noMultiLvlLbl val="0"/>
      </c:catAx>
      <c:valAx>
        <c:axId val="5337380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0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71-49C0-A981-0D22F9964B3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E71-49C0-A981-0D22F9964B3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E71-49C0-A981-0D22F9964B3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E71-49C0-A981-0D22F9964B3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E71-49C0-A981-0D22F9964B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71-49C0-A981-0D22F9964B3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E71-49C0-A981-0D22F9964B3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E71-49C0-A981-0D22F9964B3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E71-49C0-A981-0D22F9964B3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E71-49C0-A981-0D22F9964B3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E71-49C0-A981-0D22F9964B3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E71-49C0-A981-0D22F996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8416"/>
        <c:axId val="533732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71-49C0-A981-0D22F9964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2928"/>
        <c:axId val="533730576"/>
      </c:barChart>
      <c:catAx>
        <c:axId val="53373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2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8416"/>
        <c:crosses val="autoZero"/>
        <c:crossBetween val="between"/>
        <c:majorUnit val="0.2"/>
      </c:valAx>
      <c:catAx>
        <c:axId val="5337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576"/>
        <c:crosses val="autoZero"/>
        <c:auto val="0"/>
        <c:lblAlgn val="ctr"/>
        <c:lblOffset val="100"/>
        <c:noMultiLvlLbl val="0"/>
      </c:catAx>
      <c:valAx>
        <c:axId val="53373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2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9F-48DB-A427-2C0ECA350F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9F-48DB-A427-2C0ECA350F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9F-48DB-A427-2C0ECA350F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F9F-48DB-A427-2C0ECA350F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F9F-48DB-A427-2C0ECA350F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9F-48DB-A427-2C0ECA350F4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9F-48DB-A427-2C0ECA350F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9F-48DB-A427-2C0ECA350F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9F-48DB-A427-2C0ECA350F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F9F-48DB-A427-2C0ECA350F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F9F-48DB-A427-2C0ECA350F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F9F-48DB-A427-2C0ECA350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592"/>
        <c:axId val="533733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9F-48DB-A427-2C0ECA350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4104"/>
        <c:axId val="533734888"/>
      </c:barChart>
      <c:catAx>
        <c:axId val="53373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3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3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592"/>
        <c:crosses val="autoZero"/>
        <c:crossBetween val="between"/>
        <c:majorUnit val="0.2"/>
      </c:valAx>
      <c:catAx>
        <c:axId val="533734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4888"/>
        <c:crosses val="autoZero"/>
        <c:auto val="0"/>
        <c:lblAlgn val="ctr"/>
        <c:lblOffset val="100"/>
        <c:noMultiLvlLbl val="0"/>
      </c:catAx>
      <c:valAx>
        <c:axId val="533734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41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FF3-497B-A4DF-132C8DB58E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FF3-497B-A4DF-132C8DB58E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FF3-497B-A4DF-132C8DB58E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FF3-497B-A4DF-132C8DB58E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FF3-497B-A4DF-132C8DB58E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F3-497B-A4DF-132C8DB58E1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FF3-497B-A4DF-132C8DB58E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FF3-497B-A4DF-132C8DB58E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FF3-497B-A4DF-132C8DB58E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FF3-497B-A4DF-132C8DB58E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FF3-497B-A4DF-132C8DB58E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FF3-497B-A4DF-132C8DB58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944"/>
        <c:axId val="533744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FF3-497B-A4DF-132C8DB58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5080"/>
        <c:axId val="533743120"/>
      </c:barChart>
      <c:catAx>
        <c:axId val="533741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4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944"/>
        <c:crosses val="autoZero"/>
        <c:crossBetween val="between"/>
        <c:majorUnit val="0.2"/>
      </c:valAx>
      <c:catAx>
        <c:axId val="533745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43120"/>
        <c:crosses val="autoZero"/>
        <c:auto val="0"/>
        <c:lblAlgn val="ctr"/>
        <c:lblOffset val="100"/>
        <c:noMultiLvlLbl val="0"/>
      </c:catAx>
      <c:valAx>
        <c:axId val="533743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5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7E-4E9A-97D2-D873614EC5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7E-4E9A-97D2-D873614EC5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E7E-4E9A-97D2-D873614EC5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E7E-4E9A-97D2-D873614EC5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E7E-4E9A-97D2-D873614EC5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7E-4E9A-97D2-D873614EC52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E7E-4E9A-97D2-D873614EC5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E7E-4E9A-97D2-D873614EC5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E7E-4E9A-97D2-D873614EC5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E7E-4E9A-97D2-D873614EC5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E7E-4E9A-97D2-D873614EC5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E7E-4E9A-97D2-D873614EC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3904"/>
        <c:axId val="5337427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7E-4E9A-97D2-D873614EC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3512"/>
        <c:axId val="534805744"/>
      </c:barChart>
      <c:catAx>
        <c:axId val="53374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2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27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3904"/>
        <c:crosses val="autoZero"/>
        <c:crossBetween val="between"/>
        <c:majorUnit val="0.2"/>
      </c:valAx>
      <c:catAx>
        <c:axId val="533743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5744"/>
        <c:crosses val="autoZero"/>
        <c:auto val="0"/>
        <c:lblAlgn val="ctr"/>
        <c:lblOffset val="100"/>
        <c:noMultiLvlLbl val="0"/>
      </c:catAx>
      <c:valAx>
        <c:axId val="5348057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3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F20-4A51-AAF5-3474D42365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F20-4A51-AAF5-3474D42365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F20-4A51-AAF5-3474D42365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F20-4A51-AAF5-3474D42365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F20-4A51-AAF5-3474D42365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F20-4A51-AAF5-3474D423652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F20-4A51-AAF5-3474D42365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F20-4A51-AAF5-3474D42365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F20-4A51-AAF5-3474D42365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F20-4A51-AAF5-3474D42365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F20-4A51-AAF5-3474D42365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F20-4A51-AAF5-3474D4236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7704"/>
        <c:axId val="5348069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F20-4A51-AAF5-3474D42365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6136"/>
        <c:axId val="534807312"/>
      </c:barChart>
      <c:catAx>
        <c:axId val="534807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86719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69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7704"/>
        <c:crosses val="autoZero"/>
        <c:crossBetween val="between"/>
        <c:majorUnit val="0.2"/>
      </c:valAx>
      <c:catAx>
        <c:axId val="53480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7312"/>
        <c:crosses val="autoZero"/>
        <c:auto val="0"/>
        <c:lblAlgn val="ctr"/>
        <c:lblOffset val="100"/>
        <c:noMultiLvlLbl val="0"/>
      </c:catAx>
      <c:valAx>
        <c:axId val="534807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61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48-4B24-9C96-9589D3C90BD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448-4B24-9C96-9589D3C90BD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448-4B24-9C96-9589D3C90BD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448-4B24-9C96-9589D3C90BD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448-4B24-9C96-9589D3C90B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448-4B24-9C96-9589D3C90BD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448-4B24-9C96-9589D3C90BD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448-4B24-9C96-9589D3C90BD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448-4B24-9C96-9589D3C90BD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448-4B24-9C96-9589D3C90BD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448-4B24-9C96-9589D3C90B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448-4B24-9C96-9589D3C90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6528"/>
        <c:axId val="534808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448-4B24-9C96-9589D3C90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6728"/>
        <c:axId val="534799864"/>
      </c:barChart>
      <c:catAx>
        <c:axId val="53480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8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8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528"/>
        <c:crosses val="autoZero"/>
        <c:crossBetween val="between"/>
        <c:majorUnit val="0.2"/>
      </c:valAx>
      <c:catAx>
        <c:axId val="53479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9864"/>
        <c:crosses val="autoZero"/>
        <c:auto val="0"/>
        <c:lblAlgn val="ctr"/>
        <c:lblOffset val="100"/>
        <c:noMultiLvlLbl val="0"/>
      </c:catAx>
      <c:valAx>
        <c:axId val="534799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6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EF-488C-B439-7B8F9BEF4A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EF-488C-B439-7B8F9BEF4A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EF-488C-B439-7B8F9BEF4A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EF-488C-B439-7B8F9BEF4A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EF-488C-B439-7B8F9BEF4A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EF-488C-B439-7B8F9BEF4A5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EF-488C-B439-7B8F9BEF4A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EF-488C-B439-7B8F9BEF4A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EF-488C-B439-7B8F9BEF4A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EF-488C-B439-7B8F9BEF4A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EF-488C-B439-7B8F9BEF4A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EF-488C-B439-7B8F9BEF4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392"/>
        <c:axId val="534797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EF-488C-B439-7B8F9BEF4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0648"/>
        <c:axId val="534795944"/>
      </c:barChart>
      <c:catAx>
        <c:axId val="53480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7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392"/>
        <c:crosses val="autoZero"/>
        <c:crossBetween val="between"/>
        <c:majorUnit val="0.2"/>
      </c:valAx>
      <c:catAx>
        <c:axId val="534800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944"/>
        <c:crosses val="autoZero"/>
        <c:auto val="0"/>
        <c:lblAlgn val="ctr"/>
        <c:lblOffset val="100"/>
        <c:noMultiLvlLbl val="0"/>
      </c:catAx>
      <c:valAx>
        <c:axId val="534795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0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A54-4130-A11A-D244313DA02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A54-4130-A11A-D244313DA02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A54-4130-A11A-D244313DA02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A54-4130-A11A-D244313DA02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A54-4130-A11A-D244313DA0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A54-4130-A11A-D244313DA02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A54-4130-A11A-D244313DA02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A54-4130-A11A-D244313DA02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A54-4130-A11A-D244313DA02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A54-4130-A11A-D244313DA02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A54-4130-A11A-D244313DA02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A54-4130-A11A-D244313DA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5160"/>
        <c:axId val="534800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A54-4130-A11A-D244313DA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4376"/>
        <c:axId val="534797512"/>
      </c:barChart>
      <c:catAx>
        <c:axId val="5347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0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5160"/>
        <c:crosses val="autoZero"/>
        <c:crossBetween val="between"/>
        <c:majorUnit val="0.2"/>
      </c:valAx>
      <c:catAx>
        <c:axId val="534794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7512"/>
        <c:crosses val="autoZero"/>
        <c:auto val="0"/>
        <c:lblAlgn val="ctr"/>
        <c:lblOffset val="100"/>
        <c:noMultiLvlLbl val="0"/>
      </c:catAx>
      <c:valAx>
        <c:axId val="53479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4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09-48D0-87FD-91275C4DB95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F09-48D0-87FD-91275C4DB95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F09-48D0-87FD-91275C4DB95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F09-48D0-87FD-91275C4DB95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F09-48D0-87FD-91275C4DB9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09-48D0-87FD-91275C4DB95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F09-48D0-87FD-91275C4DB95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F09-48D0-87FD-91275C4DB95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F09-48D0-87FD-91275C4DB95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F09-48D0-87FD-91275C4DB95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F09-48D0-87FD-91275C4DB95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F09-48D0-87FD-91275C4DB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2216"/>
        <c:axId val="5347939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09-48D0-87FD-91275C4DB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2608"/>
        <c:axId val="534801432"/>
      </c:barChart>
      <c:catAx>
        <c:axId val="534802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39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2216"/>
        <c:crosses val="autoZero"/>
        <c:crossBetween val="between"/>
        <c:majorUnit val="0.2"/>
      </c:valAx>
      <c:catAx>
        <c:axId val="53480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1432"/>
        <c:crosses val="autoZero"/>
        <c:auto val="0"/>
        <c:lblAlgn val="ctr"/>
        <c:lblOffset val="100"/>
        <c:noMultiLvlLbl val="0"/>
      </c:catAx>
      <c:valAx>
        <c:axId val="5348014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2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79-49E2-BCC0-EF4A090E044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79-49E2-BCC0-EF4A090E044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079-49E2-BCC0-EF4A090E044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079-49E2-BCC0-EF4A090E044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079-49E2-BCC0-EF4A090E04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4(A)'!$D$40:$H$40</c:f>
              <c:numCache>
                <c:formatCode>0%</c:formatCode>
                <c:ptCount val="5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79-49E2-BCC0-EF4A090E044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079-49E2-BCC0-EF4A090E044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079-49E2-BCC0-EF4A090E044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079-49E2-BCC0-EF4A090E044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079-49E2-BCC0-EF4A090E044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079-49E2-BCC0-EF4A090E044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4(A)'!$D$41:$H$41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079-49E2-BCC0-EF4A090E0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8296"/>
        <c:axId val="5323020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79-49E2-BCC0-EF4A090E0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2308688"/>
        <c:axId val="532302416"/>
      </c:barChart>
      <c:catAx>
        <c:axId val="532308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20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20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8296"/>
        <c:crosses val="autoZero"/>
        <c:crossBetween val="between"/>
        <c:majorUnit val="0.2"/>
      </c:valAx>
      <c:catAx>
        <c:axId val="532308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2302416"/>
        <c:crosses val="autoZero"/>
        <c:auto val="0"/>
        <c:lblAlgn val="ctr"/>
        <c:lblOffset val="100"/>
        <c:noMultiLvlLbl val="0"/>
      </c:catAx>
      <c:valAx>
        <c:axId val="53230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23086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36-4AD6-9F6D-129C973B53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36-4AD6-9F6D-129C973B53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E36-4AD6-9F6D-129C973B53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E36-4AD6-9F6D-129C973B53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E36-4AD6-9F6D-129C973B53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E36-4AD6-9F6D-129C973B53A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E36-4AD6-9F6D-129C973B53A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E36-4AD6-9F6D-129C973B53A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E36-4AD6-9F6D-129C973B53A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E36-4AD6-9F6D-129C973B53A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E36-4AD6-9F6D-129C973B53A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E36-4AD6-9F6D-129C973B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1824"/>
        <c:axId val="5347994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E36-4AD6-9F6D-129C973B5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8296"/>
        <c:axId val="534795552"/>
      </c:barChart>
      <c:catAx>
        <c:axId val="53480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4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1824"/>
        <c:crosses val="autoZero"/>
        <c:crossBetween val="between"/>
        <c:majorUnit val="0.2"/>
      </c:valAx>
      <c:catAx>
        <c:axId val="53479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552"/>
        <c:crosses val="autoZero"/>
        <c:auto val="0"/>
        <c:lblAlgn val="ctr"/>
        <c:lblOffset val="100"/>
        <c:noMultiLvlLbl val="0"/>
      </c:catAx>
      <c:valAx>
        <c:axId val="534795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8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71B-4AC0-89A0-1F44CA8DA3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71B-4AC0-89A0-1F44CA8DA3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71B-4AC0-89A0-1F44CA8DA3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71B-4AC0-89A0-1F44CA8DA3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71B-4AC0-89A0-1F44CA8DA3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71B-4AC0-89A0-1F44CA8DA30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71B-4AC0-89A0-1F44CA8DA3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71B-4AC0-89A0-1F44CA8DA3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71B-4AC0-89A0-1F44CA8DA3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71B-4AC0-89A0-1F44CA8DA3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71B-4AC0-89A0-1F44CA8DA3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71B-4AC0-89A0-1F44CA8DA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4768"/>
        <c:axId val="534799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71B-4AC0-89A0-1F44CA8DA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960"/>
        <c:axId val="534793200"/>
      </c:barChart>
      <c:catAx>
        <c:axId val="53479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897890020400412"/>
              <c:y val="0.947918908889192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4768"/>
        <c:crosses val="autoZero"/>
        <c:crossBetween val="between"/>
        <c:majorUnit val="0.2"/>
      </c:valAx>
      <c:catAx>
        <c:axId val="53480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3200"/>
        <c:crosses val="autoZero"/>
        <c:auto val="0"/>
        <c:lblAlgn val="ctr"/>
        <c:lblOffset val="100"/>
        <c:noMultiLvlLbl val="0"/>
      </c:catAx>
      <c:valAx>
        <c:axId val="53479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B9-4ADF-9D81-0113711BA92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9B9-4ADF-9D81-0113711BA92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9B9-4ADF-9D81-0113711BA92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9B9-4ADF-9D81-0113711BA92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9B9-4ADF-9D81-0113711BA92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B9-4ADF-9D81-0113711BA92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9B9-4ADF-9D81-0113711BA92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9B9-4ADF-9D81-0113711BA92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9B9-4ADF-9D81-0113711BA92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9B9-4ADF-9D81-0113711BA92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9B9-4ADF-9D81-0113711BA92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B9-4ADF-9D81-0113711B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784"/>
        <c:axId val="534804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B9-4ADF-9D81-0113711B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568"/>
        <c:axId val="534796336"/>
      </c:barChart>
      <c:catAx>
        <c:axId val="534803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4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4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784"/>
        <c:crosses val="autoZero"/>
        <c:crossBetween val="between"/>
        <c:majorUnit val="0.2"/>
      </c:valAx>
      <c:catAx>
        <c:axId val="534804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6336"/>
        <c:crosses val="autoZero"/>
        <c:auto val="0"/>
        <c:lblAlgn val="ctr"/>
        <c:lblOffset val="100"/>
        <c:noMultiLvlLbl val="0"/>
      </c:catAx>
      <c:valAx>
        <c:axId val="534796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5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F2-4D1A-8893-2F71AF67A29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F2-4D1A-8893-2F71AF67A29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F2-4D1A-8893-2F71AF67A29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F2-4D1A-8893-2F71AF67A29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F2-4D1A-8893-2F71AF67A2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F2-4D1A-8893-2F71AF67A29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9F2-4D1A-8893-2F71AF67A29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9F2-4D1A-8893-2F71AF67A29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9F2-4D1A-8893-2F71AF67A29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9F2-4D1A-8893-2F71AF67A29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9F2-4D1A-8893-2F71AF67A29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9F2-4D1A-8893-2F71AF67A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7320"/>
        <c:axId val="5343118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F2-4D1A-8893-2F71AF67A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4184"/>
        <c:axId val="534322416"/>
      </c:barChart>
      <c:catAx>
        <c:axId val="534317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1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18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320"/>
        <c:crosses val="autoZero"/>
        <c:crossBetween val="between"/>
        <c:majorUnit val="0.2"/>
      </c:valAx>
      <c:catAx>
        <c:axId val="534314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2416"/>
        <c:crosses val="autoZero"/>
        <c:auto val="0"/>
        <c:lblAlgn val="ctr"/>
        <c:lblOffset val="100"/>
        <c:noMultiLvlLbl val="0"/>
      </c:catAx>
      <c:valAx>
        <c:axId val="53432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4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CED-4599-BDD3-AC5B5A07C41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CED-4599-BDD3-AC5B5A07C41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CED-4599-BDD3-AC5B5A07C41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CED-4599-BDD3-AC5B5A07C41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CED-4599-BDD3-AC5B5A07C4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ED-4599-BDD3-AC5B5A07C41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CED-4599-BDD3-AC5B5A07C41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CED-4599-BDD3-AC5B5A07C41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CED-4599-BDD3-AC5B5A07C41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CED-4599-BDD3-AC5B5A07C41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CED-4599-BDD3-AC5B5A07C41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CED-4599-BDD3-AC5B5A07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064"/>
        <c:axId val="5343212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CED-4599-BDD3-AC5B5A07C4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5752"/>
        <c:axId val="534314576"/>
      </c:barChart>
      <c:catAx>
        <c:axId val="53432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/ wiskunde</a:t>
                </a:r>
              </a:p>
            </c:rich>
          </c:tx>
          <c:layout>
            <c:manualLayout>
              <c:xMode val="edge"/>
              <c:yMode val="edge"/>
              <c:x val="0.3894992352439437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1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12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064"/>
        <c:crosses val="autoZero"/>
        <c:crossBetween val="between"/>
        <c:majorUnit val="0.2"/>
      </c:valAx>
      <c:catAx>
        <c:axId val="534315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4576"/>
        <c:crosses val="autoZero"/>
        <c:auto val="0"/>
        <c:lblAlgn val="ctr"/>
        <c:lblOffset val="100"/>
        <c:noMultiLvlLbl val="0"/>
      </c:catAx>
      <c:valAx>
        <c:axId val="534314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57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39E-4DF8-9541-1424FDEBBA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39E-4DF8-9541-1424FDEBBA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39E-4DF8-9541-1424FDEBBA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39E-4DF8-9541-1424FDEBBA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39E-4DF8-9541-1424FDEBBA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9E-4DF8-9541-1424FDEBBAA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39E-4DF8-9541-1424FDEBBA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39E-4DF8-9541-1424FDEBBA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39E-4DF8-9541-1424FDEBBA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39E-4DF8-9541-1424FDEBBA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39E-4DF8-9541-1424FDEBBA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39E-4DF8-9541-1424FDEBB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456"/>
        <c:axId val="534320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39E-4DF8-9541-1424FDEBB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2224"/>
        <c:axId val="534323200"/>
      </c:barChart>
      <c:catAx>
        <c:axId val="534320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0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456"/>
        <c:crosses val="autoZero"/>
        <c:crossBetween val="between"/>
        <c:majorUnit val="0.2"/>
      </c:valAx>
      <c:catAx>
        <c:axId val="53431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3200"/>
        <c:crosses val="autoZero"/>
        <c:auto val="0"/>
        <c:lblAlgn val="ctr"/>
        <c:lblOffset val="100"/>
        <c:noMultiLvlLbl val="0"/>
      </c:catAx>
      <c:valAx>
        <c:axId val="53432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22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B84-496F-B27C-710B047C9E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B84-496F-B27C-710B047C9E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B84-496F-B27C-710B047C9E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B84-496F-B27C-710B047C9E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B84-496F-B27C-710B047C9E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B84-496F-B27C-710B047C9ED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B84-496F-B27C-710B047C9E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B84-496F-B27C-710B047C9E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B84-496F-B27C-710B047C9E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B84-496F-B27C-710B047C9E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B84-496F-B27C-710B047C9E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B84-496F-B27C-710B047C9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4968"/>
        <c:axId val="534313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B84-496F-B27C-710B047C9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3792"/>
        <c:axId val="534315360"/>
      </c:barChart>
      <c:catAx>
        <c:axId val="534314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3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3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4968"/>
        <c:crosses val="autoZero"/>
        <c:crossBetween val="between"/>
        <c:majorUnit val="0.2"/>
      </c:valAx>
      <c:catAx>
        <c:axId val="53431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5360"/>
        <c:crosses val="autoZero"/>
        <c:auto val="0"/>
        <c:lblAlgn val="ctr"/>
        <c:lblOffset val="100"/>
        <c:noMultiLvlLbl val="0"/>
      </c:catAx>
      <c:valAx>
        <c:axId val="5343153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37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0E2-4375-8F9A-B9476C3EB8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0E2-4375-8F9A-B9476C3EB8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0E2-4375-8F9A-B9476C3EB8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0E2-4375-8F9A-B9476C3EB8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0E2-4375-8F9A-B9476C3EB8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0E2-4375-8F9A-B9476C3EB8F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0E2-4375-8F9A-B9476C3EB8F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0E2-4375-8F9A-B9476C3EB8F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0E2-4375-8F9A-B9476C3EB8F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0E2-4375-8F9A-B9476C3EB8F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0E2-4375-8F9A-B9476C3EB8F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0E2-4375-8F9A-B9476C3EB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3592"/>
        <c:axId val="534319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0E2-4375-8F9A-B9476C3EB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6928"/>
        <c:axId val="534319672"/>
      </c:barChart>
      <c:catAx>
        <c:axId val="53432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9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3592"/>
        <c:crosses val="autoZero"/>
        <c:crossBetween val="between"/>
        <c:majorUnit val="0.2"/>
      </c:valAx>
      <c:catAx>
        <c:axId val="53431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9672"/>
        <c:crosses val="autoZero"/>
        <c:auto val="0"/>
        <c:lblAlgn val="ctr"/>
        <c:lblOffset val="100"/>
        <c:noMultiLvlLbl val="0"/>
      </c:catAx>
      <c:valAx>
        <c:axId val="534319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6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CA-44FE-8A18-F08BCCB8218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CA-44FE-8A18-F08BCCB8218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ECA-44FE-8A18-F08BCCB8218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ECA-44FE-8A18-F08BCCB8218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ECA-44FE-8A18-F08BCCB821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CA-44FE-8A18-F08BCCB8218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ECA-44FE-8A18-F08BCCB8218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ECA-44FE-8A18-F08BCCB8218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ECA-44FE-8A18-F08BCCB8218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ECA-44FE-8A18-F08BCCB8218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ECA-44FE-8A18-F08BCCB8218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ECA-44FE-8A18-F08BCCB82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8496"/>
        <c:axId val="534317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CA-44FE-8A18-F08BCCB82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8888"/>
        <c:axId val="534313008"/>
      </c:barChart>
      <c:catAx>
        <c:axId val="53431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7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8496"/>
        <c:crosses val="autoZero"/>
        <c:crossBetween val="between"/>
        <c:majorUnit val="0.2"/>
      </c:valAx>
      <c:catAx>
        <c:axId val="534318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3008"/>
        <c:crosses val="autoZero"/>
        <c:auto val="0"/>
        <c:lblAlgn val="ctr"/>
        <c:lblOffset val="100"/>
        <c:noMultiLvlLbl val="0"/>
      </c:catAx>
      <c:valAx>
        <c:axId val="5343130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88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AF-4066-97FE-76EAC859BFA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8AF-4066-97FE-76EAC859BFA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8AF-4066-97FE-76EAC859BFA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8AF-4066-97FE-76EAC859BFA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8AF-4066-97FE-76EAC859BFA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8AF-4066-97FE-76EAC859BFA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8AF-4066-97FE-76EAC859BFA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8AF-4066-97FE-76EAC859BFA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8AF-4066-97FE-76EAC859BFA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8AF-4066-97FE-76EAC859BFA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8AF-4066-97FE-76EAC859BFA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8AF-4066-97FE-76EAC859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2024"/>
        <c:axId val="534324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8AF-4066-97FE-76EAC859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944"/>
        <c:axId val="534327512"/>
      </c:barChart>
      <c:catAx>
        <c:axId val="534322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4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2024"/>
        <c:crosses val="autoZero"/>
        <c:crossBetween val="between"/>
        <c:majorUnit val="0.2"/>
      </c:valAx>
      <c:catAx>
        <c:axId val="534325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7512"/>
        <c:crosses val="autoZero"/>
        <c:auto val="0"/>
        <c:lblAlgn val="ctr"/>
        <c:lblOffset val="100"/>
        <c:noMultiLvlLbl val="0"/>
      </c:catAx>
      <c:valAx>
        <c:axId val="53432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716-40B4-9E8C-DEB30B307BC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716-40B4-9E8C-DEB30B307BC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716-40B4-9E8C-DEB30B307BC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716-40B4-9E8C-DEB30B307BC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716-40B4-9E8C-DEB30B307B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4(A)'!$D$48:$H$48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16-40B4-9E8C-DEB30B307BC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716-40B4-9E8C-DEB30B307BC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716-40B4-9E8C-DEB30B307BC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716-40B4-9E8C-DEB30B307BC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716-40B4-9E8C-DEB30B307BC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716-40B4-9E8C-DEB30B307B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716-40B4-9E8C-DEB30B307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2304376"/>
        <c:axId val="532305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716-40B4-9E8C-DEB30B307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768"/>
        <c:axId val="533731752"/>
      </c:barChart>
      <c:catAx>
        <c:axId val="53230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5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2305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2304376"/>
        <c:crosses val="autoZero"/>
        <c:crossBetween val="between"/>
        <c:majorUnit val="0.2"/>
      </c:valAx>
      <c:catAx>
        <c:axId val="53374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1752"/>
        <c:crosses val="autoZero"/>
        <c:auto val="0"/>
        <c:lblAlgn val="ctr"/>
        <c:lblOffset val="100"/>
        <c:noMultiLvlLbl val="0"/>
      </c:catAx>
      <c:valAx>
        <c:axId val="5337317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7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03-4FBA-A867-2744828076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03-4FBA-A867-2744828076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03-4FBA-A867-2744828076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03-4FBA-A867-2744828076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03-4FBA-A867-2744828076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03-4FBA-A867-27448280768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03-4FBA-A867-27448280768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03-4FBA-A867-27448280768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03-4FBA-A867-27448280768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03-4FBA-A867-27448280768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03-4FBA-A867-27448280768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03-4FBA-A867-274482807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4376"/>
        <c:axId val="534325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03-4FBA-A867-274482807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552"/>
        <c:axId val="534326728"/>
      </c:barChart>
      <c:catAx>
        <c:axId val="53432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5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5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376"/>
        <c:crosses val="autoZero"/>
        <c:crossBetween val="between"/>
        <c:majorUnit val="0.2"/>
      </c:valAx>
      <c:catAx>
        <c:axId val="53432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6728"/>
        <c:crosses val="autoZero"/>
        <c:auto val="0"/>
        <c:lblAlgn val="ctr"/>
        <c:lblOffset val="100"/>
        <c:noMultiLvlLbl val="0"/>
      </c:catAx>
      <c:valAx>
        <c:axId val="53432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BFF-42C2-8680-F7459E5068D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BFF-42C2-8680-F7459E5068D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BFF-42C2-8680-F7459E5068D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BFF-42C2-8680-F7459E5068D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BFF-42C2-8680-F7459E5068D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BFF-42C2-8680-F7459E5068D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BFF-42C2-8680-F7459E5068D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BFF-42C2-8680-F7459E5068D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BFF-42C2-8680-F7459E5068D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BFF-42C2-8680-F7459E5068D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BFF-42C2-8680-F7459E5068D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BFF-42C2-8680-F7459E50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4776"/>
        <c:axId val="5356563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BFF-42C2-8680-F7459E506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7520"/>
        <c:axId val="535655168"/>
      </c:barChart>
      <c:catAx>
        <c:axId val="535654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6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63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776"/>
        <c:crosses val="autoZero"/>
        <c:crossBetween val="between"/>
        <c:majorUnit val="0.2"/>
      </c:valAx>
      <c:catAx>
        <c:axId val="53565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5168"/>
        <c:crosses val="autoZero"/>
        <c:auto val="0"/>
        <c:lblAlgn val="ctr"/>
        <c:lblOffset val="100"/>
        <c:noMultiLvlLbl val="0"/>
      </c:catAx>
      <c:valAx>
        <c:axId val="535655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7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A29-4026-AA3B-1DD1415256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A29-4026-AA3B-1DD141525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A29-4026-AA3B-1DD1415256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A29-4026-AA3B-1DD1415256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A29-4026-AA3B-1DD1415256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29-4026-AA3B-1DD14152560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A29-4026-AA3B-1DD14152560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A29-4026-AA3B-1DD14152560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A29-4026-AA3B-1DD14152560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A29-4026-AA3B-1DD14152560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A29-4026-AA3B-1DD14152560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A29-4026-AA3B-1DD141525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5560"/>
        <c:axId val="5356559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29-4026-AA3B-1DD141525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6736"/>
        <c:axId val="535657128"/>
      </c:barChart>
      <c:catAx>
        <c:axId val="535655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5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560"/>
        <c:crosses val="autoZero"/>
        <c:crossBetween val="between"/>
        <c:majorUnit val="0.2"/>
      </c:valAx>
      <c:catAx>
        <c:axId val="5356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7128"/>
        <c:crosses val="autoZero"/>
        <c:auto val="0"/>
        <c:lblAlgn val="ctr"/>
        <c:lblOffset val="100"/>
        <c:noMultiLvlLbl val="0"/>
      </c:catAx>
      <c:valAx>
        <c:axId val="535657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6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40D-4FF3-B809-97096576F07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40D-4FF3-B809-97096576F07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40D-4FF3-B809-97096576F07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40D-4FF3-B809-97096576F07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40D-4FF3-B809-97096576F0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40D-4FF3-B809-97096576F07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40D-4FF3-B809-97096576F07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40D-4FF3-B809-97096576F07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40D-4FF3-B809-97096576F07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40D-4FF3-B809-97096576F07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40D-4FF3-B809-97096576F07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40D-4FF3-B809-97096576F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1640"/>
        <c:axId val="535654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40D-4FF3-B809-97096576F0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032"/>
        <c:axId val="535652424"/>
      </c:barChart>
      <c:catAx>
        <c:axId val="535651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4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1640"/>
        <c:crosses val="autoZero"/>
        <c:crossBetween val="between"/>
        <c:majorUnit val="0.2"/>
      </c:valAx>
      <c:catAx>
        <c:axId val="53565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2424"/>
        <c:crosses val="autoZero"/>
        <c:auto val="0"/>
        <c:lblAlgn val="ctr"/>
        <c:lblOffset val="100"/>
        <c:noMultiLvlLbl val="0"/>
      </c:catAx>
      <c:valAx>
        <c:axId val="535652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0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D6-4F70-9D66-89932A41F9D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D6-4F70-9D66-89932A41F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2D6-4F70-9D66-89932A41F9D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2D6-4F70-9D66-89932A41F9D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2D6-4F70-9D66-89932A41F9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D6-4F70-9D66-89932A41F9D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2D6-4F70-9D66-89932A41F9D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2D6-4F70-9D66-89932A41F9D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2D6-4F70-9D66-89932A41F9D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2D6-4F70-9D66-89932A41F9D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2D6-4F70-9D66-89932A41F9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2D6-4F70-9D66-89932A41F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4976"/>
        <c:axId val="535647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D6-4F70-9D66-89932A41F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816"/>
        <c:axId val="535651248"/>
      </c:barChart>
      <c:catAx>
        <c:axId val="53564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7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4976"/>
        <c:crosses val="autoZero"/>
        <c:crossBetween val="between"/>
        <c:majorUnit val="0.2"/>
      </c:valAx>
      <c:catAx>
        <c:axId val="53565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1248"/>
        <c:crosses val="autoZero"/>
        <c:auto val="0"/>
        <c:lblAlgn val="ctr"/>
        <c:lblOffset val="100"/>
        <c:noMultiLvlLbl val="0"/>
      </c:catAx>
      <c:valAx>
        <c:axId val="53565124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8B8-4AC1-B1BE-EBA50A5391D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8B8-4AC1-B1BE-EBA50A5391D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8B8-4AC1-B1BE-EBA50A5391D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8B8-4AC1-B1BE-EBA50A5391D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8B8-4AC1-B1BE-EBA50A5391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8B8-4AC1-B1BE-EBA50A5391D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8B8-4AC1-B1BE-EBA50A5391D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8B8-4AC1-B1BE-EBA50A5391D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8B8-4AC1-B1BE-EBA50A5391D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8B8-4AC1-B1BE-EBA50A5391D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8B8-4AC1-B1BE-EBA50A5391D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8B8-4AC1-B1BE-EBA50A539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0856"/>
        <c:axId val="535645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8B8-4AC1-B1BE-EBA50A539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3016"/>
        <c:axId val="535647720"/>
      </c:barChart>
      <c:catAx>
        <c:axId val="535650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5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5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856"/>
        <c:crosses val="autoZero"/>
        <c:crossBetween val="between"/>
        <c:majorUnit val="0.2"/>
      </c:valAx>
      <c:catAx>
        <c:axId val="535643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7720"/>
        <c:crosses val="autoZero"/>
        <c:auto val="0"/>
        <c:lblAlgn val="ctr"/>
        <c:lblOffset val="100"/>
        <c:noMultiLvlLbl val="0"/>
      </c:catAx>
      <c:valAx>
        <c:axId val="5356477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3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D9E-42A8-BC3D-F260FABB098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D9E-42A8-BC3D-F260FABB098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D9E-42A8-BC3D-F260FABB09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D9E-42A8-BC3D-F260FABB098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D9E-42A8-BC3D-F260FABB09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9E-42A8-BC3D-F260FABB098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D9E-42A8-BC3D-F260FABB098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D9E-42A8-BC3D-F260FABB098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D9E-42A8-BC3D-F260FABB09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D9E-42A8-BC3D-F260FABB098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D9E-42A8-BC3D-F260FABB09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D9E-42A8-BC3D-F260FABB0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208"/>
        <c:axId val="535650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D9E-42A8-BC3D-F260FABB0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5760"/>
        <c:axId val="535643408"/>
      </c:barChart>
      <c:catAx>
        <c:axId val="53565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0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208"/>
        <c:crosses val="autoZero"/>
        <c:crossBetween val="between"/>
        <c:majorUnit val="0.2"/>
      </c:valAx>
      <c:catAx>
        <c:axId val="53564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3408"/>
        <c:crosses val="autoZero"/>
        <c:auto val="0"/>
        <c:lblAlgn val="ctr"/>
        <c:lblOffset val="100"/>
        <c:noMultiLvlLbl val="0"/>
      </c:catAx>
      <c:valAx>
        <c:axId val="535643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5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9E-4DC9-A801-E2B5A09811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B9E-4DC9-A801-E2B5A09811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B9E-4DC9-A801-E2B5A09811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B9E-4DC9-A801-E2B5A09811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B9E-4DC9-A801-E2B5A09811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9E-4DC9-A801-E2B5A098112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B9E-4DC9-A801-E2B5A09811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B9E-4DC9-A801-E2B5A09811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B9E-4DC9-A801-E2B5A09811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B9E-4DC9-A801-E2B5A09811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B9E-4DC9-A801-E2B5A09811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B9E-4DC9-A801-E2B5A0981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8112"/>
        <c:axId val="535646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B9E-4DC9-A801-E2B5A09811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9680"/>
        <c:axId val="535646544"/>
      </c:barChart>
      <c:catAx>
        <c:axId val="53564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6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6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112"/>
        <c:crosses val="autoZero"/>
        <c:crossBetween val="between"/>
        <c:majorUnit val="0.2"/>
      </c:valAx>
      <c:catAx>
        <c:axId val="535649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6544"/>
        <c:crosses val="autoZero"/>
        <c:auto val="0"/>
        <c:lblAlgn val="ctr"/>
        <c:lblOffset val="100"/>
        <c:noMultiLvlLbl val="0"/>
      </c:catAx>
      <c:valAx>
        <c:axId val="5356465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9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BC-4A6C-9925-50858F9671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4BC-4A6C-9925-50858F9671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4BC-4A6C-9925-50858F9671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4BC-4A6C-9925-50858F9671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4BC-4A6C-9925-50858F9671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BC-4A6C-9925-50858F9671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4BC-4A6C-9925-50858F9671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4BC-4A6C-9925-50858F9671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4BC-4A6C-9925-50858F9671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4BC-4A6C-9925-50858F9671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4BC-4A6C-9925-50858F9671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BC-4A6C-9925-50858F96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3800"/>
        <c:axId val="535648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BC-4A6C-9925-50858F96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8896"/>
        <c:axId val="535650464"/>
      </c:barChart>
      <c:catAx>
        <c:axId val="535643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8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3800"/>
        <c:crosses val="autoZero"/>
        <c:crossBetween val="between"/>
        <c:majorUnit val="0.2"/>
      </c:valAx>
      <c:catAx>
        <c:axId val="53564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0464"/>
        <c:crosses val="autoZero"/>
        <c:auto val="0"/>
        <c:lblAlgn val="ctr"/>
        <c:lblOffset val="100"/>
        <c:noMultiLvlLbl val="0"/>
      </c:catAx>
      <c:valAx>
        <c:axId val="535650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88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2CA-41CA-8722-DE76ADE6A5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2CA-41CA-8722-DE76ADE6A5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2CA-41CA-8722-DE76ADE6A5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2CA-41CA-8722-DE76ADE6A5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2CA-41CA-8722-DE76ADE6A5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CA-41CA-8722-DE76ADE6A54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2CA-41CA-8722-DE76ADE6A5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2CA-41CA-8722-DE76ADE6A5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2CA-41CA-8722-DE76ADE6A5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2CA-41CA-8722-DE76ADE6A5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2CA-41CA-8722-DE76ADE6A5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2CA-41CA-8722-DE76ADE6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992"/>
        <c:axId val="536667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2CA-41CA-8722-DE76ADE6A5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816"/>
        <c:axId val="536669128"/>
      </c:barChart>
      <c:catAx>
        <c:axId val="53565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991714016441221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992"/>
        <c:crosses val="autoZero"/>
        <c:crossBetween val="between"/>
        <c:majorUnit val="0.2"/>
      </c:valAx>
      <c:catAx>
        <c:axId val="53666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9128"/>
        <c:crosses val="autoZero"/>
        <c:auto val="0"/>
        <c:lblAlgn val="ctr"/>
        <c:lblOffset val="100"/>
        <c:noMultiLvlLbl val="0"/>
      </c:catAx>
      <c:valAx>
        <c:axId val="536669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61-4F1E-9612-CB7FEE36CD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61-4F1E-9612-CB7FEE36C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C61-4F1E-9612-CB7FEE36CD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C61-4F1E-9612-CB7FEE36C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C61-4F1E-9612-CB7FEE36CD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61-4F1E-9612-CB7FEE36CD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61-4F1E-9612-CB7FEE36CD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C61-4F1E-9612-CB7FEE36CD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C61-4F1E-9612-CB7FEE36CD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C61-4F1E-9612-CB7FEE36CD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C61-4F1E-9612-CB7FEE36CD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C61-4F1E-9612-CB7FEE36C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5280"/>
        <c:axId val="533736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61-4F1E-9612-CB7FEE36C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9200"/>
        <c:axId val="533737632"/>
      </c:barChart>
      <c:catAx>
        <c:axId val="533735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5280"/>
        <c:crosses val="autoZero"/>
        <c:crossBetween val="between"/>
        <c:majorUnit val="0.2"/>
      </c:valAx>
      <c:catAx>
        <c:axId val="533739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7632"/>
        <c:crosses val="autoZero"/>
        <c:auto val="0"/>
        <c:lblAlgn val="ctr"/>
        <c:lblOffset val="100"/>
        <c:noMultiLvlLbl val="0"/>
      </c:catAx>
      <c:valAx>
        <c:axId val="5337376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920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1B-4348-BEEF-6F1BFA69188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31B-4348-BEEF-6F1BFA6918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31B-4348-BEEF-6F1BFA69188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31B-4348-BEEF-6F1BFA69188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31B-4348-BEEF-6F1BFA6918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1B-4348-BEEF-6F1BFA69188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31B-4348-BEEF-6F1BFA69188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31B-4348-BEEF-6F1BFA6918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31B-4348-BEEF-6F1BFA69188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31B-4348-BEEF-6F1BFA69188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31B-4348-BEEF-6F1BFA6918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1B-4348-BEEF-6F1BFA691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5992"/>
        <c:axId val="536666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1B-4348-BEEF-6F1BFA691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520"/>
        <c:axId val="536670696"/>
      </c:barChart>
      <c:catAx>
        <c:axId val="536665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6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5992"/>
        <c:crosses val="autoZero"/>
        <c:crossBetween val="between"/>
        <c:majorUnit val="0.2"/>
      </c:valAx>
      <c:catAx>
        <c:axId val="53666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0696"/>
        <c:crosses val="autoZero"/>
        <c:auto val="0"/>
        <c:lblAlgn val="ctr"/>
        <c:lblOffset val="100"/>
        <c:noMultiLvlLbl val="0"/>
      </c:catAx>
      <c:valAx>
        <c:axId val="5366706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FFF-43C3-A375-AD7A2D75E0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FFF-43C3-A375-AD7A2D75E0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FF-43C3-A375-AD7A2D75E0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FFF-43C3-A375-AD7A2D75E0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FF-43C3-A375-AD7A2D75E0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FFF-43C3-A375-AD7A2D75E01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FFF-43C3-A375-AD7A2D75E0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FFF-43C3-A375-AD7A2D75E0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FFF-43C3-A375-AD7A2D75E0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FFF-43C3-A375-AD7A2D75E0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FFF-43C3-A375-AD7A2D75E0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FFF-43C3-A375-AD7A2D75E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8736"/>
        <c:axId val="5366742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FFF-43C3-A375-AD7A2D75E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8344"/>
        <c:axId val="536664032"/>
      </c:barChart>
      <c:catAx>
        <c:axId val="53666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2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8736"/>
        <c:crosses val="autoZero"/>
        <c:crossBetween val="between"/>
        <c:majorUnit val="0.2"/>
      </c:valAx>
      <c:catAx>
        <c:axId val="536668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4032"/>
        <c:crosses val="autoZero"/>
        <c:auto val="0"/>
        <c:lblAlgn val="ctr"/>
        <c:lblOffset val="100"/>
        <c:noMultiLvlLbl val="0"/>
      </c:catAx>
      <c:valAx>
        <c:axId val="5366640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8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36D-4137-9CD5-B1AC7C5DD00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36D-4137-9CD5-B1AC7C5DD00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36D-4137-9CD5-B1AC7C5DD00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36D-4137-9CD5-B1AC7C5DD00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36D-4137-9CD5-B1AC7C5DD0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36D-4137-9CD5-B1AC7C5DD00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36D-4137-9CD5-B1AC7C5DD00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36D-4137-9CD5-B1AC7C5DD00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36D-4137-9CD5-B1AC7C5DD00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36D-4137-9CD5-B1AC7C5DD00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36D-4137-9CD5-B1AC7C5DD0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36D-4137-9CD5-B1AC7C5DD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264"/>
        <c:axId val="5366675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36D-4137-9CD5-B1AC7C5DD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912"/>
        <c:axId val="536666776"/>
      </c:barChart>
      <c:catAx>
        <c:axId val="536672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5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264"/>
        <c:crosses val="autoZero"/>
        <c:crossBetween val="between"/>
        <c:majorUnit val="0.2"/>
      </c:valAx>
      <c:catAx>
        <c:axId val="536669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6776"/>
        <c:crosses val="autoZero"/>
        <c:auto val="0"/>
        <c:lblAlgn val="ctr"/>
        <c:lblOffset val="100"/>
        <c:noMultiLvlLbl val="0"/>
      </c:catAx>
      <c:valAx>
        <c:axId val="536666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9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6E-4CB7-BF4D-ECAD54C045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56E-4CB7-BF4D-ECAD54C04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56E-4CB7-BF4D-ECAD54C045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56E-4CB7-BF4D-ECAD54C04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56E-4CB7-BF4D-ECAD54C045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56E-4CB7-BF4D-ECAD54C0457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56E-4CB7-BF4D-ECAD54C0457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56E-4CB7-BF4D-ECAD54C0457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56E-4CB7-BF4D-ECAD54C0457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56E-4CB7-BF4D-ECAD54C0457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56E-4CB7-BF4D-ECAD54C0457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56E-4CB7-BF4D-ECAD54C04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656"/>
        <c:axId val="5366703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56E-4CB7-BF4D-ECAD54C04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1088"/>
        <c:axId val="536671480"/>
      </c:barChart>
      <c:catAx>
        <c:axId val="53667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03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656"/>
        <c:crosses val="autoZero"/>
        <c:crossBetween val="between"/>
        <c:majorUnit val="0.2"/>
      </c:valAx>
      <c:catAx>
        <c:axId val="53667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1480"/>
        <c:crosses val="autoZero"/>
        <c:auto val="0"/>
        <c:lblAlgn val="ctr"/>
        <c:lblOffset val="100"/>
        <c:noMultiLvlLbl val="0"/>
      </c:catAx>
      <c:valAx>
        <c:axId val="5366714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10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5D9-46B2-9766-97608186F8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5D9-46B2-9766-97608186F8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5D9-46B2-9766-97608186F8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5D9-46B2-9766-97608186F8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5D9-46B2-9766-97608186F8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5D9-46B2-9766-97608186F8B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5D9-46B2-9766-97608186F8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5D9-46B2-9766-97608186F8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5D9-46B2-9766-97608186F8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5D9-46B2-9766-97608186F8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5D9-46B2-9766-97608186F8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5D9-46B2-9766-97608186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7952"/>
        <c:axId val="5366730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5D9-46B2-9766-97608186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424"/>
        <c:axId val="536673832"/>
      </c:barChart>
      <c:catAx>
        <c:axId val="53666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3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30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952"/>
        <c:crosses val="autoZero"/>
        <c:crossBetween val="between"/>
        <c:majorUnit val="0.2"/>
      </c:valAx>
      <c:catAx>
        <c:axId val="536664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3832"/>
        <c:crosses val="autoZero"/>
        <c:auto val="0"/>
        <c:lblAlgn val="ctr"/>
        <c:lblOffset val="100"/>
        <c:noMultiLvlLbl val="0"/>
      </c:catAx>
      <c:valAx>
        <c:axId val="536673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8E-43B7-BF37-034E8A9DF8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A8E-43B7-BF37-034E8A9DF8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A8E-43B7-BF37-034E8A9DF8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A8E-43B7-BF37-034E8A9DF8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A8E-43B7-BF37-034E8A9DF8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8E-43B7-BF37-034E8A9DF8B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A8E-43B7-BF37-034E8A9DF8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A8E-43B7-BF37-034E8A9DF8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A8E-43B7-BF37-034E8A9DF8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A8E-43B7-BF37-034E8A9DF8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A8E-43B7-BF37-034E8A9DF8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A8E-43B7-BF37-034E8A9D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2464"/>
        <c:axId val="536662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8E-43B7-BF37-034E8A9DF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3248"/>
        <c:axId val="536676968"/>
      </c:barChart>
      <c:catAx>
        <c:axId val="53666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2909518048035397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2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464"/>
        <c:crosses val="autoZero"/>
        <c:crossBetween val="between"/>
        <c:majorUnit val="0.2"/>
      </c:valAx>
      <c:catAx>
        <c:axId val="53666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968"/>
        <c:crosses val="autoZero"/>
        <c:auto val="0"/>
        <c:lblAlgn val="ctr"/>
        <c:lblOffset val="100"/>
        <c:noMultiLvlLbl val="0"/>
      </c:catAx>
      <c:valAx>
        <c:axId val="536676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32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688-4008-80FA-31117A33C43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688-4008-80FA-31117A33C43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688-4008-80FA-31117A33C43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688-4008-80FA-31117A33C43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688-4008-80FA-31117A33C4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688-4008-80FA-31117A33C43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688-4008-80FA-31117A33C43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688-4008-80FA-31117A33C43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688-4008-80FA-31117A33C43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688-4008-80FA-31117A33C43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688-4008-80FA-31117A33C43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688-4008-80FA-31117A33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5008"/>
        <c:axId val="536675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688-4008-80FA-31117A33C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6184"/>
        <c:axId val="536676576"/>
      </c:barChart>
      <c:catAx>
        <c:axId val="53667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5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008"/>
        <c:crosses val="autoZero"/>
        <c:crossBetween val="between"/>
        <c:majorUnit val="0.2"/>
      </c:valAx>
      <c:catAx>
        <c:axId val="536676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576"/>
        <c:crosses val="autoZero"/>
        <c:auto val="0"/>
        <c:lblAlgn val="ctr"/>
        <c:lblOffset val="100"/>
        <c:noMultiLvlLbl val="0"/>
      </c:catAx>
      <c:valAx>
        <c:axId val="536676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6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AAE-46E3-83CA-83468D2190C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AAE-46E3-83CA-83468D2190C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AAE-46E3-83CA-83468D2190C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AAE-46E3-83CA-83468D2190C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AAE-46E3-83CA-83468D2190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AAE-46E3-83CA-83468D2190C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AAE-46E3-83CA-83468D2190C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AAE-46E3-83CA-83468D2190C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AAE-46E3-83CA-83468D2190C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AAE-46E3-83CA-83468D2190C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AAE-46E3-83CA-83468D2190C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AAE-46E3-83CA-83468D21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7752"/>
        <c:axId val="5366746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AAE-46E3-83CA-83468D21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672"/>
        <c:axId val="539122456"/>
      </c:barChart>
      <c:catAx>
        <c:axId val="536677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6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7752"/>
        <c:crosses val="autoZero"/>
        <c:crossBetween val="between"/>
        <c:majorUnit val="0.2"/>
      </c:valAx>
      <c:catAx>
        <c:axId val="539121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2456"/>
        <c:crosses val="autoZero"/>
        <c:auto val="0"/>
        <c:lblAlgn val="ctr"/>
        <c:lblOffset val="100"/>
        <c:noMultiLvlLbl val="0"/>
      </c:catAx>
      <c:valAx>
        <c:axId val="539122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F70-4602-AF55-C673AA0B444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F70-4602-AF55-C673AA0B444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F70-4602-AF55-C673AA0B444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F70-4602-AF55-C673AA0B444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F70-4602-AF55-C673AA0B44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F70-4602-AF55-C673AA0B444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F70-4602-AF55-C673AA0B444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F70-4602-AF55-C673AA0B444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F70-4602-AF55-C673AA0B444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F70-4602-AF55-C673AA0B444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F70-4602-AF55-C673AA0B444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F70-4602-AF55-C673AA0B4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3240"/>
        <c:axId val="5391252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F70-4602-AF55-C673AA0B4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1472"/>
        <c:axId val="539127552"/>
      </c:barChart>
      <c:catAx>
        <c:axId val="5391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40267752820881059"/>
              <c:y val="0.947838707184283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52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3240"/>
        <c:crosses val="autoZero"/>
        <c:crossBetween val="between"/>
        <c:majorUnit val="0.2"/>
      </c:valAx>
      <c:catAx>
        <c:axId val="53913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552"/>
        <c:crosses val="autoZero"/>
        <c:auto val="0"/>
        <c:lblAlgn val="ctr"/>
        <c:lblOffset val="100"/>
        <c:noMultiLvlLbl val="0"/>
      </c:catAx>
      <c:valAx>
        <c:axId val="539127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14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2F6-4D69-B00A-E8D08575166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2F6-4D69-B00A-E8D08575166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F6-4D69-B00A-E8D08575166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F6-4D69-B00A-E8D08575166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2F6-4D69-B00A-E8D0857516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F6-4D69-B00A-E8D08575166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2F6-4D69-B00A-E8D08575166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2F6-4D69-B00A-E8D08575166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2F6-4D69-B00A-E8D08575166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2F6-4D69-B00A-E8D08575166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2F6-4D69-B00A-E8D08575166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2F6-4D69-B00A-E8D085751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512"/>
        <c:axId val="539130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2F6-4D69-B00A-E8D085751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8336"/>
        <c:axId val="539127944"/>
      </c:barChart>
      <c:catAx>
        <c:axId val="53912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0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512"/>
        <c:crosses val="autoZero"/>
        <c:crossBetween val="between"/>
        <c:majorUnit val="0.2"/>
      </c:valAx>
      <c:catAx>
        <c:axId val="53912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944"/>
        <c:crosses val="autoZero"/>
        <c:auto val="0"/>
        <c:lblAlgn val="ctr"/>
        <c:lblOffset val="100"/>
        <c:noMultiLvlLbl val="0"/>
      </c:catAx>
      <c:valAx>
        <c:axId val="539127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83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82E-4395-A0BA-5F77A489ED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82E-4395-A0BA-5F77A489ED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82E-4395-A0BA-5F77A489ED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82E-4395-A0BA-5F77A489ED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82E-4395-A0BA-5F77A489ED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2E-4395-A0BA-5F77A489EDA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82E-4395-A0BA-5F77A489EDA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82E-4395-A0BA-5F77A489EDA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82E-4395-A0BA-5F77A489EDA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82E-4395-A0BA-5F77A489EDA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82E-4395-A0BA-5F77A489EDA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82E-4395-A0BA-5F77A489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984"/>
        <c:axId val="533734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82E-4395-A0BA-5F77A489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1160"/>
        <c:axId val="533730968"/>
      </c:barChart>
      <c:catAx>
        <c:axId val="53373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4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4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984"/>
        <c:crosses val="autoZero"/>
        <c:crossBetween val="between"/>
        <c:majorUnit val="0.2"/>
      </c:valAx>
      <c:catAx>
        <c:axId val="533741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968"/>
        <c:crosses val="autoZero"/>
        <c:auto val="0"/>
        <c:lblAlgn val="ctr"/>
        <c:lblOffset val="100"/>
        <c:noMultiLvlLbl val="0"/>
      </c:catAx>
      <c:valAx>
        <c:axId val="533730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11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46F-4669-85D1-4A740117B0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46F-4669-85D1-4A740117B0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46F-4669-85D1-4A740117B0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46F-4669-85D1-4A740117B0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46F-4669-85D1-4A740117B0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46F-4669-85D1-4A740117B0F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46F-4669-85D1-4A740117B0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46F-4669-85D1-4A740117B0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46F-4669-85D1-4A740117B0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46F-4669-85D1-4A740117B0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46F-4669-85D1-4A740117B0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46F-4669-85D1-4A740117B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0888"/>
        <c:axId val="5391201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6F-4669-85D1-4A740117B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6376"/>
        <c:axId val="539131080"/>
      </c:barChart>
      <c:catAx>
        <c:axId val="53912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1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888"/>
        <c:crosses val="autoZero"/>
        <c:crossBetween val="between"/>
        <c:majorUnit val="0.2"/>
      </c:valAx>
      <c:catAx>
        <c:axId val="539126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1080"/>
        <c:crosses val="autoZero"/>
        <c:auto val="0"/>
        <c:lblAlgn val="ctr"/>
        <c:lblOffset val="100"/>
        <c:noMultiLvlLbl val="0"/>
      </c:catAx>
      <c:valAx>
        <c:axId val="5391310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6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B77-4FF8-B04C-891D80B48F9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B77-4FF8-B04C-891D80B48F9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B77-4FF8-B04C-891D80B48F9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B77-4FF8-B04C-891D80B48F9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B77-4FF8-B04C-891D80B48F9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77-4FF8-B04C-891D80B48F9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77-4FF8-B04C-891D80B48F9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77-4FF8-B04C-891D80B48F9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77-4FF8-B04C-891D80B48F9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77-4FF8-B04C-891D80B48F9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77-4FF8-B04C-891D80B48F9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77-4FF8-B04C-891D80B48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4024"/>
        <c:axId val="5391318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77-4FF8-B04C-891D80B48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2848"/>
        <c:axId val="539129120"/>
      </c:barChart>
      <c:catAx>
        <c:axId val="539124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werkwoorden</a:t>
                </a:r>
              </a:p>
            </c:rich>
          </c:tx>
          <c:layout>
            <c:manualLayout>
              <c:xMode val="edge"/>
              <c:yMode val="edge"/>
              <c:x val="0.2118225661722989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1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18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4024"/>
        <c:crosses val="autoZero"/>
        <c:crossBetween val="between"/>
        <c:majorUnit val="0.2"/>
      </c:valAx>
      <c:catAx>
        <c:axId val="539122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9120"/>
        <c:crosses val="autoZero"/>
        <c:auto val="0"/>
        <c:lblAlgn val="ctr"/>
        <c:lblOffset val="100"/>
        <c:noMultiLvlLbl val="0"/>
      </c:catAx>
      <c:valAx>
        <c:axId val="539129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2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649-436C-A9D3-53CA3026012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649-436C-A9D3-53CA3026012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649-436C-A9D3-53CA3026012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649-436C-A9D3-53CA3026012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649-436C-A9D3-53CA302601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649-436C-A9D3-53CA3026012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649-436C-A9D3-53CA3026012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649-436C-A9D3-53CA3026012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649-436C-A9D3-53CA3026012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649-436C-A9D3-53CA3026012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649-436C-A9D3-53CA3026012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649-436C-A9D3-53CA30260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904"/>
        <c:axId val="539120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649-436C-A9D3-53CA30260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280"/>
        <c:axId val="539124808"/>
      </c:barChart>
      <c:catAx>
        <c:axId val="53912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904"/>
        <c:crosses val="autoZero"/>
        <c:crossBetween val="between"/>
        <c:majorUnit val="0.2"/>
      </c:valAx>
      <c:catAx>
        <c:axId val="53912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4808"/>
        <c:crosses val="autoZero"/>
        <c:auto val="0"/>
        <c:lblAlgn val="ctr"/>
        <c:lblOffset val="100"/>
        <c:noMultiLvlLbl val="0"/>
      </c:catAx>
      <c:valAx>
        <c:axId val="539124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DD1-4DF2-8F38-15462BB6CC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DD1-4DF2-8F38-15462BB6CC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DD1-4DF2-8F38-15462BB6CC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DD1-4DF2-8F38-15462BB6CC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DD1-4DF2-8F38-15462BB6CC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D1-4DF2-8F38-15462BB6CCC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DD1-4DF2-8F38-15462BB6CCC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DD1-4DF2-8F38-15462BB6CCC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DD1-4DF2-8F38-15462BB6CCC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DD1-4DF2-8F38-15462BB6CCC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DD1-4DF2-8F38-15462BB6CCC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DD1-4DF2-8F38-15462BB6C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2064"/>
        <c:axId val="539126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DD1-4DF2-8F38-15462BB6C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0296"/>
        <c:axId val="539127160"/>
      </c:barChart>
      <c:catAx>
        <c:axId val="53912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6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2064"/>
        <c:crosses val="autoZero"/>
        <c:crossBetween val="between"/>
        <c:majorUnit val="0.2"/>
      </c:valAx>
      <c:catAx>
        <c:axId val="539130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160"/>
        <c:crosses val="autoZero"/>
        <c:auto val="0"/>
        <c:lblAlgn val="ctr"/>
        <c:lblOffset val="100"/>
        <c:noMultiLvlLbl val="0"/>
      </c:catAx>
      <c:valAx>
        <c:axId val="539127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0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22-4470-9E46-767D19EF49C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322-4470-9E46-767D19EF49C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322-4470-9E46-767D19EF49C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322-4470-9E46-767D19EF49C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322-4470-9E46-767D19EF49C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22-4470-9E46-767D19EF49C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322-4470-9E46-767D19EF49C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322-4470-9E46-767D19EF49C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322-4470-9E46-767D19EF49C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322-4470-9E46-767D19EF49C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322-4470-9E46-767D19EF49C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322-4470-9E46-767D19EF4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2056"/>
        <c:axId val="539144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22-4470-9E46-767D19EF4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7744"/>
        <c:axId val="539136176"/>
      </c:barChart>
      <c:catAx>
        <c:axId val="539142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056"/>
        <c:crosses val="autoZero"/>
        <c:crossBetween val="between"/>
        <c:majorUnit val="0.2"/>
      </c:valAx>
      <c:catAx>
        <c:axId val="53913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6176"/>
        <c:crosses val="autoZero"/>
        <c:auto val="0"/>
        <c:lblAlgn val="ctr"/>
        <c:lblOffset val="100"/>
        <c:noMultiLvlLbl val="0"/>
      </c:catAx>
      <c:valAx>
        <c:axId val="539136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7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74B-407F-90E1-BAF5E696CCD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4B-407F-90E1-BAF5E696CCD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74B-407F-90E1-BAF5E696CCD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74B-407F-90E1-BAF5E696CCD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74B-407F-90E1-BAF5E696CC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4B-407F-90E1-BAF5E696CCD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74B-407F-90E1-BAF5E696CCD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74B-407F-90E1-BAF5E696CCD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74B-407F-90E1-BAF5E696CCD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74B-407F-90E1-BAF5E696CCD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74B-407F-90E1-BAF5E696CCD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4B-407F-90E1-BAF5E696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8136"/>
        <c:axId val="539132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4B-407F-90E1-BAF5E696CC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8528"/>
        <c:axId val="539138920"/>
      </c:barChart>
      <c:catAx>
        <c:axId val="539138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8136"/>
        <c:crosses val="autoZero"/>
        <c:crossBetween val="between"/>
        <c:majorUnit val="0.2"/>
      </c:valAx>
      <c:catAx>
        <c:axId val="5391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8920"/>
        <c:crosses val="autoZero"/>
        <c:auto val="0"/>
        <c:lblAlgn val="ctr"/>
        <c:lblOffset val="100"/>
        <c:noMultiLvlLbl val="0"/>
      </c:catAx>
      <c:valAx>
        <c:axId val="539138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8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341-49FC-8DFC-9131CFFA62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341-49FC-8DFC-9131CFFA62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341-49FC-8DFC-9131CFFA62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341-49FC-8DFC-9131CFFA62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341-49FC-8DFC-9131CFFA62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341-49FC-8DFC-9131CFFA62D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341-49FC-8DFC-9131CFFA62D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341-49FC-8DFC-9131CFFA62D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341-49FC-8DFC-9131CFFA62D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341-49FC-8DFC-9131CFFA62D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341-49FC-8DFC-9131CFFA62D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341-49FC-8DFC-9131CFFA6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6568"/>
        <c:axId val="539142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341-49FC-8DFC-9131CFFA62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6960"/>
        <c:axId val="539140488"/>
      </c:barChart>
      <c:catAx>
        <c:axId val="53913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2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6568"/>
        <c:crosses val="autoZero"/>
        <c:crossBetween val="between"/>
        <c:majorUnit val="0.2"/>
      </c:valAx>
      <c:catAx>
        <c:axId val="53913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0488"/>
        <c:crosses val="autoZero"/>
        <c:auto val="0"/>
        <c:lblAlgn val="ctr"/>
        <c:lblOffset val="100"/>
        <c:noMultiLvlLbl val="0"/>
      </c:catAx>
      <c:valAx>
        <c:axId val="539140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6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F-478B-9CB3-3D5D60814D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6BF-478B-9CB3-3D5D60814D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6BF-478B-9CB3-3D5D60814D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6BF-478B-9CB3-3D5D60814D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6BF-478B-9CB3-3D5D60814D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BF-478B-9CB3-3D5D60814D0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6BF-478B-9CB3-3D5D60814D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6BF-478B-9CB3-3D5D60814D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6BF-478B-9CB3-3D5D60814D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6BF-478B-9CB3-3D5D60814D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6BF-478B-9CB3-3D5D60814D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6BF-478B-9CB3-3D5D60814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9704"/>
        <c:axId val="539143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6BF-478B-9CB3-3D5D60814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0096"/>
        <c:axId val="539135784"/>
      </c:barChart>
      <c:catAx>
        <c:axId val="53913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8822568507036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3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3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9704"/>
        <c:crosses val="autoZero"/>
        <c:crossBetween val="between"/>
        <c:majorUnit val="0.2"/>
      </c:valAx>
      <c:catAx>
        <c:axId val="53914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784"/>
        <c:crosses val="autoZero"/>
        <c:auto val="0"/>
        <c:lblAlgn val="ctr"/>
        <c:lblOffset val="100"/>
        <c:noMultiLvlLbl val="0"/>
      </c:catAx>
      <c:valAx>
        <c:axId val="539135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0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FB3-4CC2-95B3-0C6F0FCD6F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FB3-4CC2-95B3-0C6F0FCD6F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FB3-4CC2-95B3-0C6F0FCD6F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FB3-4CC2-95B3-0C6F0FCD6F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FB3-4CC2-95B3-0C6F0FCD6F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B3-4CC2-95B3-0C6F0FCD6F5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FB3-4CC2-95B3-0C6F0FCD6F5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FB3-4CC2-95B3-0C6F0FCD6F5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FB3-4CC2-95B3-0C6F0FCD6F5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FB3-4CC2-95B3-0C6F0FCD6F5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FB3-4CC2-95B3-0C6F0FCD6F5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FB3-4CC2-95B3-0C6F0FCD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0880"/>
        <c:axId val="539132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FB3-4CC2-95B3-0C6F0FCD6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3040"/>
        <c:axId val="539135000"/>
      </c:barChart>
      <c:catAx>
        <c:axId val="53914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0880"/>
        <c:crosses val="autoZero"/>
        <c:crossBetween val="between"/>
        <c:majorUnit val="0.2"/>
      </c:valAx>
      <c:catAx>
        <c:axId val="53913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000"/>
        <c:crosses val="autoZero"/>
        <c:auto val="0"/>
        <c:lblAlgn val="ctr"/>
        <c:lblOffset val="100"/>
        <c:noMultiLvlLbl val="0"/>
      </c:catAx>
      <c:valAx>
        <c:axId val="539135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30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0D-4CD6-8AA5-77D5954412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50D-4CD6-8AA5-77D5954412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50D-4CD6-8AA5-77D5954412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50D-4CD6-8AA5-77D5954412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50D-4CD6-8AA5-77D5954412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0D-4CD6-8AA5-77D59544122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50D-4CD6-8AA5-77D5954412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50D-4CD6-8AA5-77D5954412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50D-4CD6-8AA5-77D5954412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50D-4CD6-8AA5-77D5954412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50D-4CD6-8AA5-77D5954412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50D-4CD6-8AA5-77D595441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3432"/>
        <c:axId val="5391338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0D-4CD6-8AA5-77D5954412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4216"/>
        <c:axId val="539134608"/>
      </c:barChart>
      <c:catAx>
        <c:axId val="53913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38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432"/>
        <c:crosses val="autoZero"/>
        <c:crossBetween val="between"/>
        <c:majorUnit val="0.2"/>
      </c:valAx>
      <c:catAx>
        <c:axId val="539134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4608"/>
        <c:crosses val="autoZero"/>
        <c:auto val="0"/>
        <c:lblAlgn val="ctr"/>
        <c:lblOffset val="100"/>
        <c:noMultiLvlLbl val="0"/>
      </c:catAx>
      <c:valAx>
        <c:axId val="5391346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4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D23-4E22-B785-A4C012B91D5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D23-4E22-B785-A4C012B91D5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D23-4E22-B785-A4C012B91D5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D23-4E22-B785-A4C012B91D5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D23-4E22-B785-A4C012B91D5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D23-4E22-B785-A4C012B91D5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D23-4E22-B785-A4C012B91D5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D23-4E22-B785-A4C012B91D5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D23-4E22-B785-A4C012B91D5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D23-4E22-B785-A4C012B91D5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D23-4E22-B785-A4C012B91D5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D23-4E22-B785-A4C012B91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552"/>
        <c:axId val="533729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D23-4E22-B785-A4C012B91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0376"/>
        <c:axId val="533735672"/>
      </c:barChart>
      <c:catAx>
        <c:axId val="533741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29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29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552"/>
        <c:crosses val="autoZero"/>
        <c:crossBetween val="between"/>
        <c:majorUnit val="0.2"/>
      </c:valAx>
      <c:catAx>
        <c:axId val="533740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5672"/>
        <c:crosses val="autoZero"/>
        <c:auto val="0"/>
        <c:lblAlgn val="ctr"/>
        <c:lblOffset val="100"/>
        <c:noMultiLvlLbl val="0"/>
      </c:catAx>
      <c:valAx>
        <c:axId val="533735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0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82E-4F2D-8BF1-2DD85A27B6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82E-4F2D-8BF1-2DD85A27B6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82E-4F2D-8BF1-2DD85A27B6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82E-4F2D-8BF1-2DD85A27B6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82E-4F2D-8BF1-2DD85A27B6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2E-4F2D-8BF1-2DD85A27B60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82E-4F2D-8BF1-2DD85A27B60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82E-4F2D-8BF1-2DD85A27B60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82E-4F2D-8BF1-2DD85A27B60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82E-4F2D-8BF1-2DD85A27B60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82E-4F2D-8BF1-2DD85A27B60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82E-4F2D-8BF1-2DD85A27B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7352"/>
        <c:axId val="539150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82E-4F2D-8BF1-2DD85A27B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51072"/>
        <c:axId val="539151464"/>
      </c:barChart>
      <c:catAx>
        <c:axId val="53913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0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0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7352"/>
        <c:crosses val="autoZero"/>
        <c:crossBetween val="between"/>
        <c:majorUnit val="0.2"/>
      </c:valAx>
      <c:catAx>
        <c:axId val="53915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1464"/>
        <c:crosses val="autoZero"/>
        <c:auto val="0"/>
        <c:lblAlgn val="ctr"/>
        <c:lblOffset val="100"/>
        <c:noMultiLvlLbl val="0"/>
      </c:catAx>
      <c:valAx>
        <c:axId val="539151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51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1EE-46F8-B592-E068D3A85B7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1EE-46F8-B592-E068D3A85B7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1EE-46F8-B592-E068D3A85B7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1EE-46F8-B592-E068D3A85B7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1EE-46F8-B592-E068D3A85B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1EE-46F8-B592-E068D3A85B7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1EE-46F8-B592-E068D3A85B7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1EE-46F8-B592-E068D3A85B7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1EE-46F8-B592-E068D3A85B7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1EE-46F8-B592-E068D3A85B7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1EE-46F8-B592-E068D3A85B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1EE-46F8-B592-E068D3A85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6760"/>
        <c:axId val="539151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1EE-46F8-B592-E068D3A85B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152"/>
        <c:axId val="539150288"/>
      </c:barChart>
      <c:catAx>
        <c:axId val="539146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1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6760"/>
        <c:crosses val="autoZero"/>
        <c:crossBetween val="between"/>
        <c:majorUnit val="0.2"/>
      </c:valAx>
      <c:catAx>
        <c:axId val="53914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0288"/>
        <c:crosses val="autoZero"/>
        <c:auto val="0"/>
        <c:lblAlgn val="ctr"/>
        <c:lblOffset val="100"/>
        <c:noMultiLvlLbl val="0"/>
      </c:catAx>
      <c:valAx>
        <c:axId val="539150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3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10-4B85-92AD-E6720095A0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10-4B85-92AD-E6720095A0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10-4B85-92AD-E6720095A0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210-4B85-92AD-E6720095A0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210-4B85-92AD-E6720095A0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10-4B85-92AD-E6720095A04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210-4B85-92AD-E6720095A0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210-4B85-92AD-E6720095A0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210-4B85-92AD-E6720095A0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210-4B85-92AD-E6720095A0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210-4B85-92AD-E6720095A0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210-4B85-92AD-E6720095A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8328"/>
        <c:axId val="539144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210-4B85-92AD-E6720095A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5192"/>
        <c:axId val="539145976"/>
      </c:barChart>
      <c:catAx>
        <c:axId val="539148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328"/>
        <c:crosses val="autoZero"/>
        <c:crossBetween val="between"/>
        <c:majorUnit val="0.2"/>
      </c:valAx>
      <c:catAx>
        <c:axId val="53914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5976"/>
        <c:crosses val="autoZero"/>
        <c:auto val="0"/>
        <c:lblAlgn val="ctr"/>
        <c:lblOffset val="100"/>
        <c:noMultiLvlLbl val="0"/>
      </c:catAx>
      <c:valAx>
        <c:axId val="5391459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36-4E35-9244-5279823DF9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36-4E35-9244-5279823DF9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36-4E35-9244-5279823DF9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36-4E35-9244-5279823DF9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36-4E35-9244-5279823DF9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36-4E35-9244-5279823DF92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36-4E35-9244-5279823DF9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36-4E35-9244-5279823DF9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36-4E35-9244-5279823DF9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36-4E35-9244-5279823DF9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36-4E35-9244-5279823DF9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36-4E35-9244-5279823DF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7544"/>
        <c:axId val="5391487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36-4E35-9244-5279823DF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9504"/>
        <c:axId val="539149112"/>
      </c:barChart>
      <c:catAx>
        <c:axId val="53914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87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7544"/>
        <c:crosses val="autoZero"/>
        <c:crossBetween val="between"/>
        <c:majorUnit val="0.2"/>
      </c:valAx>
      <c:catAx>
        <c:axId val="53914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9112"/>
        <c:crosses val="autoZero"/>
        <c:auto val="0"/>
        <c:lblAlgn val="ctr"/>
        <c:lblOffset val="100"/>
        <c:noMultiLvlLbl val="0"/>
      </c:catAx>
      <c:valAx>
        <c:axId val="539149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9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489-4869-9902-BB7F49C798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489-4869-9902-BB7F49C798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489-4869-9902-BB7F49C798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489-4869-9902-BB7F49C798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489-4869-9902-BB7F49C798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89-4869-9902-BB7F49C798F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89-4869-9902-BB7F49C798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89-4869-9902-BB7F49C798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89-4869-9902-BB7F49C798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89-4869-9902-BB7F49C798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89-4869-9902-BB7F49C798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89-4869-9902-BB7F49C79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1216"/>
        <c:axId val="541624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489-4869-9902-BB7F49C79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904"/>
        <c:axId val="541630040"/>
      </c:barChart>
      <c:catAx>
        <c:axId val="54163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1216"/>
        <c:crosses val="autoZero"/>
        <c:crossBetween val="between"/>
        <c:majorUnit val="0.2"/>
      </c:valAx>
      <c:catAx>
        <c:axId val="54162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040"/>
        <c:crosses val="autoZero"/>
        <c:auto val="0"/>
        <c:lblAlgn val="ctr"/>
        <c:lblOffset val="100"/>
        <c:noMultiLvlLbl val="0"/>
      </c:catAx>
      <c:valAx>
        <c:axId val="5416300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DD1-4895-B3BC-E01498F913C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DD1-4895-B3BC-E01498F913C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DD1-4895-B3BC-E01498F913C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DD1-4895-B3BC-E01498F913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DD1-4895-B3BC-E01498F913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DD1-4895-B3BC-E01498F913C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DD1-4895-B3BC-E01498F913C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DD1-4895-B3BC-E01498F913C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DD1-4895-B3BC-E01498F913C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DD1-4895-B3BC-E01498F913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DD1-4895-B3BC-E01498F913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DD1-4895-B3BC-E01498F91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728"/>
        <c:axId val="541624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DD1-4895-B3BC-E01498F91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0432"/>
        <c:axId val="541633176"/>
      </c:barChart>
      <c:catAx>
        <c:axId val="54162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728"/>
        <c:crosses val="autoZero"/>
        <c:crossBetween val="between"/>
        <c:majorUnit val="0.2"/>
      </c:valAx>
      <c:catAx>
        <c:axId val="54163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3176"/>
        <c:crosses val="autoZero"/>
        <c:auto val="0"/>
        <c:lblAlgn val="ctr"/>
        <c:lblOffset val="100"/>
        <c:noMultiLvlLbl val="0"/>
      </c:catAx>
      <c:valAx>
        <c:axId val="541633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3CA-492C-AB41-EEA20A78FFB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3CA-492C-AB41-EEA20A78FFB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3CA-492C-AB41-EEA20A78FFB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3CA-492C-AB41-EEA20A78FFB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3CA-492C-AB41-EEA20A78FF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CA-492C-AB41-EEA20A78FFB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3CA-492C-AB41-EEA20A78FFB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3CA-492C-AB41-EEA20A78FFB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3CA-492C-AB41-EEA20A78FFB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3CA-492C-AB41-EEA20A78FFB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3CA-492C-AB41-EEA20A78FF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3CA-492C-AB41-EEA20A78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3960"/>
        <c:axId val="5416265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CA-492C-AB41-EEA20A78F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7296"/>
        <c:axId val="541634352"/>
      </c:barChart>
      <c:catAx>
        <c:axId val="54163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6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3960"/>
        <c:crosses val="autoZero"/>
        <c:crossBetween val="between"/>
        <c:majorUnit val="0.2"/>
      </c:valAx>
      <c:catAx>
        <c:axId val="54162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4352"/>
        <c:crosses val="autoZero"/>
        <c:auto val="0"/>
        <c:lblAlgn val="ctr"/>
        <c:lblOffset val="100"/>
        <c:noMultiLvlLbl val="0"/>
      </c:catAx>
      <c:valAx>
        <c:axId val="541634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7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BFB-4729-AD88-5595B034EF5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BFB-4729-AD88-5595B034EF5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BFB-4729-AD88-5595B034EF5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BFB-4729-AD88-5595B034EF5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BFB-4729-AD88-5595B034EF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FB-4729-AD88-5595B034EF5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BFB-4729-AD88-5595B034EF5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BFB-4729-AD88-5595B034EF5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BFB-4729-AD88-5595B034EF5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BFB-4729-AD88-5595B034EF5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BFB-4729-AD88-5595B034EF5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BFB-4729-AD88-5595B034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8864"/>
        <c:axId val="541629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BFB-4729-AD88-5595B034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120"/>
        <c:axId val="541630824"/>
      </c:barChart>
      <c:catAx>
        <c:axId val="54162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9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8864"/>
        <c:crosses val="autoZero"/>
        <c:crossBetween val="between"/>
        <c:majorUnit val="0.2"/>
      </c:valAx>
      <c:catAx>
        <c:axId val="541626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824"/>
        <c:crosses val="autoZero"/>
        <c:auto val="0"/>
        <c:lblAlgn val="ctr"/>
        <c:lblOffset val="100"/>
        <c:noMultiLvlLbl val="0"/>
      </c:catAx>
      <c:valAx>
        <c:axId val="541630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1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82F-4CFF-AF0F-07ADF3558B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82F-4CFF-AF0F-07ADF3558B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82F-4CFF-AF0F-07ADF3558B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82F-4CFF-AF0F-07ADF3558B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82F-4CFF-AF0F-07ADF3558B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2F-4CFF-AF0F-07ADF3558B1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82F-4CFF-AF0F-07ADF3558B1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82F-4CFF-AF0F-07ADF3558B1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82F-4CFF-AF0F-07ADF3558B1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82F-4CFF-AF0F-07ADF3558B1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82F-4CFF-AF0F-07ADF3558B1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82F-4CFF-AF0F-07ADF3558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4744"/>
        <c:axId val="541622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82F-4CFF-AF0F-07ADF3558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4944"/>
        <c:axId val="541627688"/>
      </c:barChart>
      <c:catAx>
        <c:axId val="541634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2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4744"/>
        <c:crosses val="autoZero"/>
        <c:crossBetween val="between"/>
        <c:majorUnit val="0.2"/>
      </c:valAx>
      <c:catAx>
        <c:axId val="54162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7688"/>
        <c:crosses val="autoZero"/>
        <c:auto val="0"/>
        <c:lblAlgn val="ctr"/>
        <c:lblOffset val="100"/>
        <c:noMultiLvlLbl val="0"/>
      </c:catAx>
      <c:valAx>
        <c:axId val="5416276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4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3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418-4313-89D8-0EF081EB8CB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418-4313-89D8-0EF081EB8CB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418-4313-89D8-0EF081EB8CB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418-4313-89D8-0EF081EB8CB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418-4313-89D8-0EF081EB8C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418-4313-89D8-0EF081EB8CB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418-4313-89D8-0EF081EB8CB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418-4313-89D8-0EF081EB8CB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418-4313-89D8-0EF081EB8CB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418-4313-89D8-0EF081EB8CB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418-4313-89D8-0EF081EB8CB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418-4313-89D8-0EF081EB8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2000"/>
        <c:axId val="54163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418-4313-89D8-0EF081EB8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8080"/>
        <c:axId val="541622984"/>
      </c:barChart>
      <c:catAx>
        <c:axId val="5416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2580060723913723"/>
              <c:y val="0.947918908889192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000"/>
        <c:crosses val="autoZero"/>
        <c:crossBetween val="between"/>
        <c:majorUnit val="0.2"/>
      </c:valAx>
      <c:catAx>
        <c:axId val="54162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2984"/>
        <c:crosses val="autoZero"/>
        <c:auto val="0"/>
        <c:lblAlgn val="ctr"/>
        <c:lblOffset val="100"/>
        <c:noMultiLvlLbl val="0"/>
      </c:catAx>
      <c:valAx>
        <c:axId val="5416229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8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trend!$T$37:$T$44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0.3531746031746032</c:v>
                </c:pt>
                <c:pt idx="7">
                  <c:v>0.50714285714285712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9D-4165-BD67-670F6F45D8DA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trend!$U$37:$U$44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0.25</c:v>
                </c:pt>
                <c:pt idx="7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9D-4165-BD67-670F6F45D8DA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trend!$V$37:$V$44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0.30158730158730157</c:v>
                </c:pt>
                <c:pt idx="7">
                  <c:v>0.21904761904761902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9D-4165-BD67-670F6F45D8DA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trend!$W$37:$W$44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9.5238095238095233E-2</c:v>
                </c:pt>
                <c:pt idx="7">
                  <c:v>0.12380952380952381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9D-4165-BD67-670F6F45D8DA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trend!$X$37:$X$44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9D-4165-BD67-670F6F45D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A22-4B4E-94F0-551E8C2ADC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A22-4B4E-94F0-551E8C2ADC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A22-4B4E-94F0-551E8C2ADC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A22-4B4E-94F0-551E8C2ADC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A22-4B4E-94F0-551E8C2ADC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A22-4B4E-94F0-551E8C2ADCD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A22-4B4E-94F0-551E8C2ADCD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A22-4B4E-94F0-551E8C2ADCD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A22-4B4E-94F0-551E8C2ADCD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A22-4B4E-94F0-551E8C2ADCD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A22-4B4E-94F0-551E8C2ADCD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A22-4B4E-94F0-551E8C2AD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7240"/>
        <c:axId val="5337364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22-4B4E-94F0-551E8C2AD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0184"/>
        <c:axId val="533738024"/>
      </c:barChart>
      <c:catAx>
        <c:axId val="533737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6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64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7240"/>
        <c:crosses val="autoZero"/>
        <c:crossBetween val="between"/>
        <c:majorUnit val="0.2"/>
      </c:valAx>
      <c:catAx>
        <c:axId val="533730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8024"/>
        <c:crosses val="autoZero"/>
        <c:auto val="0"/>
        <c:lblAlgn val="ctr"/>
        <c:lblOffset val="100"/>
        <c:noMultiLvlLbl val="0"/>
      </c:catAx>
      <c:valAx>
        <c:axId val="5337380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0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D93-4446-98AA-FB5CAE2613A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93-4446-98AA-FB5CAE2613A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D93-4446-98AA-FB5CAE2613A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D93-4446-98AA-FB5CAE2613A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93-4446-98AA-FB5CAE2613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93-4446-98AA-FB5CAE2613A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D93-4446-98AA-FB5CAE2613A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D93-4446-98AA-FB5CAE2613A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D93-4446-98AA-FB5CAE2613A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D93-4446-98AA-FB5CAE2613A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D93-4446-98AA-FB5CAE2613A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D93-4446-98AA-FB5CAE261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336"/>
        <c:axId val="54163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93-4446-98AA-FB5CAE261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9056"/>
        <c:axId val="541636704"/>
      </c:barChart>
      <c:catAx>
        <c:axId val="541625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336"/>
        <c:crosses val="autoZero"/>
        <c:crossBetween val="between"/>
        <c:majorUnit val="0.2"/>
      </c:valAx>
      <c:catAx>
        <c:axId val="541639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6704"/>
        <c:crosses val="autoZero"/>
        <c:auto val="0"/>
        <c:lblAlgn val="ctr"/>
        <c:lblOffset val="100"/>
        <c:noMultiLvlLbl val="0"/>
      </c:catAx>
      <c:valAx>
        <c:axId val="5416367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90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E99-4E3A-B4C2-F572C6504FB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E99-4E3A-B4C2-F572C6504FB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E99-4E3A-B4C2-F572C6504FB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E99-4E3A-B4C2-F572C6504FB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E99-4E3A-B4C2-F572C6504F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99-4E3A-B4C2-F572C6504FB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E99-4E3A-B4C2-F572C6504FB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E99-4E3A-B4C2-F572C6504FB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E99-4E3A-B4C2-F572C6504FB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E99-4E3A-B4C2-F572C6504FB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E99-4E3A-B4C2-F572C6504FB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E99-4E3A-B4C2-F572C6504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41800"/>
        <c:axId val="541637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E99-4E3A-B4C2-F572C6504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7096"/>
        <c:axId val="541638272"/>
      </c:barChart>
      <c:catAx>
        <c:axId val="54164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7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7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1800"/>
        <c:crosses val="autoZero"/>
        <c:crossBetween val="between"/>
        <c:majorUnit val="0.2"/>
      </c:valAx>
      <c:catAx>
        <c:axId val="541637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8272"/>
        <c:crosses val="autoZero"/>
        <c:auto val="0"/>
        <c:lblAlgn val="ctr"/>
        <c:lblOffset val="100"/>
        <c:noMultiLvlLbl val="0"/>
      </c:catAx>
      <c:valAx>
        <c:axId val="5416382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7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4C-42F4-AE98-D7E2DF5E2D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04C-42F4-AE98-D7E2DF5E2D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04C-42F4-AE98-D7E2DF5E2D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04C-42F4-AE98-D7E2DF5E2D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04C-42F4-AE98-D7E2DF5E2D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4C-42F4-AE98-D7E2DF5E2D2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04C-42F4-AE98-D7E2DF5E2D2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04C-42F4-AE98-D7E2DF5E2D2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04C-42F4-AE98-D7E2DF5E2D2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04C-42F4-AE98-D7E2DF5E2D2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04C-42F4-AE98-D7E2DF5E2D2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04C-42F4-AE98-D7E2DF5E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8664"/>
        <c:axId val="5416351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4C-42F4-AE98-D7E2DF5E2D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2192"/>
        <c:axId val="541635528"/>
      </c:barChart>
      <c:catAx>
        <c:axId val="541638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409266674691244"/>
              <c:y val="0.9478387071842837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5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51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8664"/>
        <c:crosses val="autoZero"/>
        <c:crossBetween val="between"/>
        <c:majorUnit val="0.2"/>
      </c:valAx>
      <c:catAx>
        <c:axId val="54164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5528"/>
        <c:crosses val="autoZero"/>
        <c:auto val="0"/>
        <c:lblAlgn val="ctr"/>
        <c:lblOffset val="100"/>
        <c:noMultiLvlLbl val="0"/>
      </c:catAx>
      <c:valAx>
        <c:axId val="5416355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8FA-4870-AFBD-AE5A06E8AF2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8FA-4870-AFBD-AE5A06E8AF2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8FA-4870-AFBD-AE5A06E8AF2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8FA-4870-AFBD-AE5A06E8AF2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8FA-4870-AFBD-AE5A06E8AF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8FA-4870-AFBD-AE5A06E8AF2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8FA-4870-AFBD-AE5A06E8AF2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8FA-4870-AFBD-AE5A06E8AF2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8FA-4870-AFBD-AE5A06E8AF2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8FA-4870-AFBD-AE5A06E8AF2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8FA-4870-AFBD-AE5A06E8AF2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8FA-4870-AFBD-AE5A06E8A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9448"/>
        <c:axId val="541640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FA-4870-AFBD-AE5A06E8AF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40624"/>
        <c:axId val="541641016"/>
      </c:barChart>
      <c:catAx>
        <c:axId val="541639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40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40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9448"/>
        <c:crosses val="autoZero"/>
        <c:crossBetween val="between"/>
        <c:majorUnit val="0.2"/>
      </c:valAx>
      <c:catAx>
        <c:axId val="541640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41016"/>
        <c:crosses val="autoZero"/>
        <c:auto val="0"/>
        <c:lblAlgn val="ctr"/>
        <c:lblOffset val="100"/>
        <c:noMultiLvlLbl val="0"/>
      </c:catAx>
      <c:valAx>
        <c:axId val="541641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406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11-4932-8839-C777E646576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411-4932-8839-C777E646576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411-4932-8839-C777E64657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411-4932-8839-C777E646576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411-4932-8839-C777E64657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11-4932-8839-C777E646576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411-4932-8839-C777E646576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411-4932-8839-C777E646576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411-4932-8839-C777E646576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411-4932-8839-C777E646576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411-4932-8839-C777E646576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411-4932-8839-C777E6465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2200"/>
        <c:axId val="5416139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11-4932-8839-C777E64657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048"/>
        <c:axId val="541621416"/>
      </c:barChart>
      <c:catAx>
        <c:axId val="5416222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39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200"/>
        <c:crosses val="autoZero"/>
        <c:crossBetween val="between"/>
        <c:majorUnit val="0.2"/>
      </c:valAx>
      <c:catAx>
        <c:axId val="541610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416"/>
        <c:crosses val="autoZero"/>
        <c:auto val="0"/>
        <c:lblAlgn val="ctr"/>
        <c:lblOffset val="100"/>
        <c:noMultiLvlLbl val="0"/>
      </c:catAx>
      <c:valAx>
        <c:axId val="541621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0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0B7-4421-AB53-4EE5174D9F9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0B7-4421-AB53-4EE5174D9F9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0B7-4421-AB53-4EE5174D9F9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0B7-4421-AB53-4EE5174D9F9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0B7-4421-AB53-4EE5174D9F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0B7-4421-AB53-4EE5174D9F9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0B7-4421-AB53-4EE5174D9F9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0B7-4421-AB53-4EE5174D9F9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0B7-4421-AB53-4EE5174D9F9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0B7-4421-AB53-4EE5174D9F9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0B7-4421-AB53-4EE5174D9F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0B7-4421-AB53-4EE5174D9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7496"/>
        <c:axId val="541615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0B7-4421-AB53-4EE5174D9F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3184"/>
        <c:axId val="541617888"/>
      </c:barChart>
      <c:catAx>
        <c:axId val="541617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411326278794123"/>
              <c:y val="0.934361067350329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5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7496"/>
        <c:crosses val="autoZero"/>
        <c:crossBetween val="between"/>
        <c:majorUnit val="0.2"/>
      </c:valAx>
      <c:catAx>
        <c:axId val="541613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888"/>
        <c:crosses val="autoZero"/>
        <c:auto val="0"/>
        <c:lblAlgn val="ctr"/>
        <c:lblOffset val="100"/>
        <c:noMultiLvlLbl val="0"/>
      </c:catAx>
      <c:valAx>
        <c:axId val="541617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3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DDE-4248-A717-9407ADA9E37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DDE-4248-A717-9407ADA9E37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DDE-4248-A717-9407ADA9E37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DDE-4248-A717-9407ADA9E37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DDE-4248-A717-9407ADA9E3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DE-4248-A717-9407ADA9E37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DDE-4248-A717-9407ADA9E37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DDE-4248-A717-9407ADA9E37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DDE-4248-A717-9407ADA9E37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DDE-4248-A717-9407ADA9E37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DDE-4248-A717-9407ADA9E37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DDE-4248-A717-9407ADA9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5928"/>
        <c:axId val="541618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DDE-4248-A717-9407ADA9E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0440"/>
        <c:axId val="541617104"/>
      </c:barChart>
      <c:catAx>
        <c:axId val="541615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8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8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5928"/>
        <c:crosses val="autoZero"/>
        <c:crossBetween val="between"/>
        <c:majorUnit val="0.2"/>
      </c:valAx>
      <c:catAx>
        <c:axId val="54161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7104"/>
        <c:crosses val="autoZero"/>
        <c:auto val="0"/>
        <c:lblAlgn val="ctr"/>
        <c:lblOffset val="100"/>
        <c:noMultiLvlLbl val="0"/>
      </c:catAx>
      <c:valAx>
        <c:axId val="54161710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0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F4D-4C9E-BEEF-051C3698A9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F4D-4C9E-BEEF-051C3698A9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F4D-4C9E-BEEF-051C3698A9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F4D-4C9E-BEEF-051C3698A9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F4D-4C9E-BEEF-051C3698A9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F4D-4C9E-BEEF-051C3698A9D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F4D-4C9E-BEEF-051C3698A9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F4D-4C9E-BEEF-051C3698A9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F4D-4C9E-BEEF-051C3698A9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F4D-4C9E-BEEF-051C3698A9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F4D-4C9E-BEEF-051C3698A9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F4D-4C9E-BEEF-051C3698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3576"/>
        <c:axId val="54161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F4D-4C9E-BEEF-051C3698A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1024"/>
        <c:axId val="541610832"/>
      </c:barChart>
      <c:catAx>
        <c:axId val="541613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3576"/>
        <c:crosses val="autoZero"/>
        <c:crossBetween val="between"/>
        <c:majorUnit val="0.2"/>
      </c:valAx>
      <c:catAx>
        <c:axId val="541621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0832"/>
        <c:crosses val="autoZero"/>
        <c:auto val="0"/>
        <c:lblAlgn val="ctr"/>
        <c:lblOffset val="100"/>
        <c:noMultiLvlLbl val="0"/>
      </c:catAx>
      <c:valAx>
        <c:axId val="541610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10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E50-4C8B-AF53-4FE35C7EE5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E50-4C8B-AF53-4FE35C7EE5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E50-4C8B-AF53-4FE35C7EE5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E50-4C8B-AF53-4FE35C7EE5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E50-4C8B-AF53-4FE35C7EE5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50-4C8B-AF53-4FE35C7EE5F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E50-4C8B-AF53-4FE35C7EE5F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E50-4C8B-AF53-4FE35C7EE5F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E50-4C8B-AF53-4FE35C7EE5F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E50-4C8B-AF53-4FE35C7EE5F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E50-4C8B-AF53-4FE35C7EE5F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E50-4C8B-AF53-4FE35C7EE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1224"/>
        <c:axId val="5416206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50-4C8B-AF53-4FE35C7EE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11616"/>
        <c:axId val="541619456"/>
      </c:barChart>
      <c:catAx>
        <c:axId val="541611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0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06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1224"/>
        <c:crosses val="autoZero"/>
        <c:crossBetween val="between"/>
        <c:majorUnit val="0.2"/>
      </c:valAx>
      <c:catAx>
        <c:axId val="5416116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19456"/>
        <c:crosses val="autoZero"/>
        <c:auto val="0"/>
        <c:lblAlgn val="ctr"/>
        <c:lblOffset val="100"/>
        <c:noMultiLvlLbl val="0"/>
      </c:catAx>
      <c:valAx>
        <c:axId val="541619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116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9B-420A-845A-7AC4015D87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F9B-420A-845A-7AC4015D87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F9B-420A-845A-7AC4015D87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F9B-420A-845A-7AC4015D87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F9B-420A-845A-7AC4015D87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F9B-420A-845A-7AC4015D875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F9B-420A-845A-7AC4015D875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F9B-420A-845A-7AC4015D875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F9B-420A-845A-7AC4015D875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F9B-420A-845A-7AC4015D875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F9B-420A-845A-7AC4015D875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F9B-420A-845A-7AC4015D8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4360"/>
        <c:axId val="541619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F9B-420A-845A-7AC4015D87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0240"/>
        <c:axId val="541621808"/>
      </c:barChart>
      <c:catAx>
        <c:axId val="541614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9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9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4360"/>
        <c:crosses val="autoZero"/>
        <c:crossBetween val="between"/>
        <c:majorUnit val="0.2"/>
      </c:valAx>
      <c:catAx>
        <c:axId val="5416202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1808"/>
        <c:crosses val="autoZero"/>
        <c:auto val="0"/>
        <c:lblAlgn val="ctr"/>
        <c:lblOffset val="100"/>
        <c:noMultiLvlLbl val="0"/>
      </c:catAx>
      <c:valAx>
        <c:axId val="541621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02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FB6-4192-9285-1E8B161D53E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FB6-4192-9285-1E8B161D53E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FB6-4192-9285-1E8B161D53E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FB6-4192-9285-1E8B161D53E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FB6-4192-9285-1E8B161D53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B6-4192-9285-1E8B161D53E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FB6-4192-9285-1E8B161D53E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B6-4192-9285-1E8B161D53E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FB6-4192-9285-1E8B161D53E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FB6-4192-9285-1E8B161D53E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FB6-4192-9285-1E8B161D53E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FB6-4192-9285-1E8B161D5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8416"/>
        <c:axId val="5337321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FB6-4192-9285-1E8B161D5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2928"/>
        <c:axId val="533730576"/>
      </c:barChart>
      <c:catAx>
        <c:axId val="533738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21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8416"/>
        <c:crosses val="autoZero"/>
        <c:crossBetween val="between"/>
        <c:majorUnit val="0.2"/>
      </c:valAx>
      <c:catAx>
        <c:axId val="53373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0576"/>
        <c:crosses val="autoZero"/>
        <c:auto val="0"/>
        <c:lblAlgn val="ctr"/>
        <c:lblOffset val="100"/>
        <c:noMultiLvlLbl val="0"/>
      </c:catAx>
      <c:valAx>
        <c:axId val="533730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2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BAF-4141-930E-4B644C977A8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BAF-4141-930E-4B644C977A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BAF-4141-930E-4B644C977A8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BAF-4141-930E-4B644C977A8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BAF-4141-930E-4B644C977A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AF-4141-930E-4B644C977A8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AF-4141-930E-4B644C977A8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AF-4141-930E-4B644C977A8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AF-4141-930E-4B644C977A8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AF-4141-930E-4B644C977A8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AF-4141-930E-4B644C977A8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AF-4141-930E-4B644C977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12400"/>
        <c:axId val="5416127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AF-4141-930E-4B644C977A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936"/>
        <c:axId val="544447296"/>
      </c:barChart>
      <c:catAx>
        <c:axId val="541612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7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127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12400"/>
        <c:crosses val="autoZero"/>
        <c:crossBetween val="between"/>
        <c:majorUnit val="0.2"/>
      </c:valAx>
      <c:catAx>
        <c:axId val="539147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7296"/>
        <c:crosses val="autoZero"/>
        <c:auto val="0"/>
        <c:lblAlgn val="ctr"/>
        <c:lblOffset val="100"/>
        <c:noMultiLvlLbl val="0"/>
      </c:catAx>
      <c:valAx>
        <c:axId val="5444472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E6-4AEB-8EA4-B8B5CBD856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E6-4AEB-8EA4-B8B5CBD856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DE6-4AEB-8EA4-B8B5CBD856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DE6-4AEB-8EA4-B8B5CBD856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DE6-4AEB-8EA4-B8B5CBD856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E6-4AEB-8EA4-B8B5CBD8564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DE6-4AEB-8EA4-B8B5CBD856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DE6-4AEB-8EA4-B8B5CBD856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DE6-4AEB-8EA4-B8B5CBD856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DE6-4AEB-8EA4-B8B5CBD856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DE6-4AEB-8EA4-B8B5CBD856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DE6-4AEB-8EA4-B8B5CBD85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472"/>
        <c:axId val="544443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DE6-4AEB-8EA4-B8B5CBD85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2984"/>
        <c:axId val="544442592"/>
      </c:barChart>
      <c:catAx>
        <c:axId val="544448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3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3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472"/>
        <c:crosses val="autoZero"/>
        <c:crossBetween val="between"/>
        <c:majorUnit val="0.2"/>
      </c:valAx>
      <c:catAx>
        <c:axId val="5444429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592"/>
        <c:crosses val="autoZero"/>
        <c:auto val="0"/>
        <c:lblAlgn val="ctr"/>
        <c:lblOffset val="100"/>
        <c:noMultiLvlLbl val="0"/>
      </c:catAx>
      <c:valAx>
        <c:axId val="5444425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29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E04-464F-AE53-677CFB9064E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E04-464F-AE53-677CFB9064E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E04-464F-AE53-677CFB9064E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E04-464F-AE53-677CFB9064E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E04-464F-AE53-677CFB9064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E04-464F-AE53-677CFB9064E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E04-464F-AE53-677CFB9064E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E04-464F-AE53-677CFB9064E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E04-464F-AE53-677CFB9064E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E04-464F-AE53-677CFB9064E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E04-464F-AE53-677CFB9064E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E04-464F-AE53-677CFB906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6120"/>
        <c:axId val="544448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04-464F-AE53-677CFB906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848"/>
        <c:axId val="544436320"/>
      </c:barChart>
      <c:catAx>
        <c:axId val="5444461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8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6120"/>
        <c:crosses val="autoZero"/>
        <c:crossBetween val="between"/>
        <c:majorUnit val="0.2"/>
      </c:valAx>
      <c:catAx>
        <c:axId val="544439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320"/>
        <c:crosses val="autoZero"/>
        <c:auto val="0"/>
        <c:lblAlgn val="ctr"/>
        <c:lblOffset val="100"/>
        <c:noMultiLvlLbl val="0"/>
      </c:catAx>
      <c:valAx>
        <c:axId val="5444363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51F-4C9D-8237-643D4D4F0A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51F-4C9D-8237-643D4D4F0A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51F-4C9D-8237-643D4D4F0A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51F-4C9D-8237-643D4D4F0A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51F-4C9D-8237-643D4D4F0A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1F-4C9D-8237-643D4D4F0A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51F-4C9D-8237-643D4D4F0A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51F-4C9D-8237-643D4D4F0A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51F-4C9D-8237-643D4D4F0A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51F-4C9D-8237-643D4D4F0A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51F-4C9D-8237-643D4D4F0A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51F-4C9D-8237-643D4D4F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37888"/>
        <c:axId val="5444453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51F-4C9D-8237-643D4D4F0A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5728"/>
        <c:axId val="544440240"/>
      </c:barChart>
      <c:catAx>
        <c:axId val="544437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53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53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7888"/>
        <c:crosses val="autoZero"/>
        <c:crossBetween val="between"/>
        <c:majorUnit val="0.2"/>
      </c:valAx>
      <c:catAx>
        <c:axId val="54444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0240"/>
        <c:crosses val="autoZero"/>
        <c:auto val="0"/>
        <c:lblAlgn val="ctr"/>
        <c:lblOffset val="100"/>
        <c:noMultiLvlLbl val="0"/>
      </c:catAx>
      <c:valAx>
        <c:axId val="5444402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5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DF5-4DB3-AA51-59A9D99992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DF5-4DB3-AA51-59A9D99992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DF5-4DB3-AA51-59A9D99992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DF5-4DB3-AA51-59A9D99992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DF5-4DB3-AA51-59A9D99992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F5-4DB3-AA51-59A9D99992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DF5-4DB3-AA51-59A9D99992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DF5-4DB3-AA51-59A9D99992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DF5-4DB3-AA51-59A9D99992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DF5-4DB3-AA51-59A9D99992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DF5-4DB3-AA51-59A9D99992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DF5-4DB3-AA51-59A9D9999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0632"/>
        <c:axId val="544447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DF5-4DB3-AA51-59A9D99992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3376"/>
        <c:axId val="544436712"/>
      </c:barChart>
      <c:catAx>
        <c:axId val="544440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7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7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0632"/>
        <c:crosses val="autoZero"/>
        <c:crossBetween val="between"/>
        <c:majorUnit val="0.2"/>
      </c:valAx>
      <c:catAx>
        <c:axId val="544443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36712"/>
        <c:crosses val="autoZero"/>
        <c:auto val="0"/>
        <c:lblAlgn val="ctr"/>
        <c:lblOffset val="100"/>
        <c:noMultiLvlLbl val="0"/>
      </c:catAx>
      <c:valAx>
        <c:axId val="5444367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3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C2-44A4-8E0C-7170202F1F4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9C2-44A4-8E0C-7170202F1F4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9C2-44A4-8E0C-7170202F1F4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9C2-44A4-8E0C-7170202F1F4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9C2-44A4-8E0C-7170202F1F4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C2-44A4-8E0C-7170202F1F4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9C2-44A4-8E0C-7170202F1F4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9C2-44A4-8E0C-7170202F1F4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9C2-44A4-8E0C-7170202F1F4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9C2-44A4-8E0C-7170202F1F4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9C2-44A4-8E0C-7170202F1F4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C2-44A4-8E0C-7170202F1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160"/>
        <c:axId val="5444390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C2-44A4-8E0C-7170202F1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39456"/>
        <c:axId val="544446512"/>
      </c:barChart>
      <c:catAx>
        <c:axId val="54444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390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390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160"/>
        <c:crosses val="autoZero"/>
        <c:crossBetween val="between"/>
        <c:majorUnit val="0.2"/>
      </c:valAx>
      <c:catAx>
        <c:axId val="544439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6512"/>
        <c:crosses val="autoZero"/>
        <c:auto val="0"/>
        <c:lblAlgn val="ctr"/>
        <c:lblOffset val="100"/>
        <c:noMultiLvlLbl val="0"/>
      </c:catAx>
      <c:valAx>
        <c:axId val="544446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394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D7-4647-8C92-8D63451BCC9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D7-4647-8C92-8D63451BCC9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DD7-4647-8C92-8D63451BCC9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DD7-4647-8C92-8D63451BCC9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DD7-4647-8C92-8D63451BCC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D7-4647-8C92-8D63451BCC9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DD7-4647-8C92-8D63451BCC9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DD7-4647-8C92-8D63451BCC9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DD7-4647-8C92-8D63451BCC9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DD7-4647-8C92-8D63451BCC9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DD7-4647-8C92-8D63451BCC9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DD7-4647-8C92-8D63451BC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4552"/>
        <c:axId val="5444414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DD7-4647-8C92-8D63451BC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6904"/>
        <c:axId val="544442200"/>
      </c:barChart>
      <c:catAx>
        <c:axId val="544444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1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414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4552"/>
        <c:crosses val="autoZero"/>
        <c:crossBetween val="between"/>
        <c:majorUnit val="0.2"/>
      </c:valAx>
      <c:catAx>
        <c:axId val="54444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42200"/>
        <c:crosses val="autoZero"/>
        <c:auto val="0"/>
        <c:lblAlgn val="ctr"/>
        <c:lblOffset val="100"/>
        <c:noMultiLvlLbl val="0"/>
      </c:catAx>
      <c:valAx>
        <c:axId val="544442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4A2-4737-A9DA-E6DEF76C145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4A2-4737-A9DA-E6DEF76C1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4A2-4737-A9DA-E6DEF76C145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4A2-4737-A9DA-E6DEF76C145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4A2-4737-A9DA-E6DEF76C14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A2-4737-A9DA-E6DEF76C145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4A2-4737-A9DA-E6DEF76C145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4A2-4737-A9DA-E6DEF76C145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4A2-4737-A9DA-E6DEF76C145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4A2-4737-A9DA-E6DEF76C145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4A2-4737-A9DA-E6DEF76C145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4A2-4737-A9DA-E6DEF76C1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7096"/>
        <c:axId val="544460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4A2-4737-A9DA-E6DEF76C1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272"/>
        <c:axId val="544460232"/>
      </c:barChart>
      <c:catAx>
        <c:axId val="544457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38807073632174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0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0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7096"/>
        <c:crosses val="autoZero"/>
        <c:crossBetween val="between"/>
        <c:majorUnit val="0.2"/>
      </c:valAx>
      <c:catAx>
        <c:axId val="54445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0232"/>
        <c:crosses val="autoZero"/>
        <c:auto val="0"/>
        <c:lblAlgn val="ctr"/>
        <c:lblOffset val="100"/>
        <c:noMultiLvlLbl val="0"/>
      </c:catAx>
      <c:valAx>
        <c:axId val="5444602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92-4189-8BDF-5BB9254F37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C92-4189-8BDF-5BB9254F37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C92-4189-8BDF-5BB9254F37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C92-4189-8BDF-5BB9254F37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C92-4189-8BDF-5BB9254F37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92-4189-8BDF-5BB9254F372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C92-4189-8BDF-5BB9254F372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C92-4189-8BDF-5BB9254F372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C92-4189-8BDF-5BB9254F372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C92-4189-8BDF-5BB9254F372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C92-4189-8BDF-5BB9254F372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C92-4189-8BDF-5BB9254F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176"/>
        <c:axId val="5444563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C92-4189-8BDF-5BB9254F3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8664"/>
        <c:axId val="544453568"/>
      </c:barChart>
      <c:catAx>
        <c:axId val="54445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3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176"/>
        <c:crosses val="autoZero"/>
        <c:crossBetween val="between"/>
        <c:majorUnit val="0.2"/>
      </c:valAx>
      <c:catAx>
        <c:axId val="5444586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3568"/>
        <c:crosses val="autoZero"/>
        <c:auto val="0"/>
        <c:lblAlgn val="ctr"/>
        <c:lblOffset val="100"/>
        <c:noMultiLvlLbl val="0"/>
      </c:catAx>
      <c:valAx>
        <c:axId val="5444535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86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4E-43AB-84A7-897FBFF7584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C4E-43AB-84A7-897FBFF7584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C4E-43AB-84A7-897FBFF7584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C4E-43AB-84A7-897FBFF7584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C4E-43AB-84A7-897FBFF758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C4E-43AB-84A7-897FBFF7584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C4E-43AB-84A7-897FBFF7584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C4E-43AB-84A7-897FBFF7584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C4E-43AB-84A7-897FBFF7584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C4E-43AB-84A7-897FBFF7584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C4E-43AB-84A7-897FBFF7584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C4E-43AB-84A7-897FBFF75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3960"/>
        <c:axId val="54445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C4E-43AB-84A7-897FBFF75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1608"/>
        <c:axId val="544455920"/>
      </c:barChart>
      <c:catAx>
        <c:axId val="54445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3960"/>
        <c:crosses val="autoZero"/>
        <c:crossBetween val="between"/>
        <c:majorUnit val="0.2"/>
      </c:valAx>
      <c:catAx>
        <c:axId val="544451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920"/>
        <c:crosses val="autoZero"/>
        <c:auto val="0"/>
        <c:lblAlgn val="ctr"/>
        <c:lblOffset val="100"/>
        <c:noMultiLvlLbl val="0"/>
      </c:catAx>
      <c:valAx>
        <c:axId val="544455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1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9C-438E-B158-CE49911599C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9C-438E-B158-CE49911599C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9C-438E-B158-CE49911599C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F9C-438E-B158-CE49911599C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F9C-438E-B158-CE49911599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9C-438E-B158-CE49911599C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F9C-438E-B158-CE49911599C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F9C-438E-B158-CE49911599C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F9C-438E-B158-CE49911599C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F9C-438E-B158-CE49911599C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F9C-438E-B158-CE49911599C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9C-438E-B158-CE4991159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39592"/>
        <c:axId val="533733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9C-438E-B158-CE4991159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34104"/>
        <c:axId val="533734888"/>
      </c:barChart>
      <c:catAx>
        <c:axId val="533739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3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33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39592"/>
        <c:crosses val="autoZero"/>
        <c:crossBetween val="between"/>
        <c:majorUnit val="0.2"/>
      </c:valAx>
      <c:catAx>
        <c:axId val="533734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34888"/>
        <c:crosses val="autoZero"/>
        <c:auto val="0"/>
        <c:lblAlgn val="ctr"/>
        <c:lblOffset val="100"/>
        <c:noMultiLvlLbl val="0"/>
      </c:catAx>
      <c:valAx>
        <c:axId val="5337348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341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56-48D1-8900-73254C670B0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156-48D1-8900-73254C670B0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156-48D1-8900-73254C670B0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156-48D1-8900-73254C670B0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156-48D1-8900-73254C670B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56-48D1-8900-73254C670B0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156-48D1-8900-73254C670B0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156-48D1-8900-73254C670B0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156-48D1-8900-73254C670B0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156-48D1-8900-73254C670B0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156-48D1-8900-73254C670B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156-48D1-8900-73254C67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8864"/>
        <c:axId val="5444520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7C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7C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56-48D1-8900-73254C670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9448"/>
        <c:axId val="544455136"/>
      </c:barChart>
      <c:catAx>
        <c:axId val="54444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2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20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8864"/>
        <c:crosses val="autoZero"/>
        <c:crossBetween val="between"/>
        <c:majorUnit val="0.2"/>
      </c:valAx>
      <c:catAx>
        <c:axId val="544459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5136"/>
        <c:crosses val="autoZero"/>
        <c:auto val="0"/>
        <c:lblAlgn val="ctr"/>
        <c:lblOffset val="100"/>
        <c:noMultiLvlLbl val="0"/>
      </c:catAx>
      <c:valAx>
        <c:axId val="5444551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94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FE7-450C-9339-7B9E8B8022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FE7-450C-9339-7B9E8B8022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FE7-450C-9339-7B9E8B8022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FE7-450C-9339-7B9E8B8022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FE7-450C-9339-7B9E8B8022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E7-450C-9339-7B9E8B8022D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FE7-450C-9339-7B9E8B8022D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FE7-450C-9339-7B9E8B8022D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FE7-450C-9339-7B9E8B8022D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FE7-450C-9339-7B9E8B8022D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FE7-450C-9339-7B9E8B8022D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FE7-450C-9339-7B9E8B802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49256"/>
        <c:axId val="544459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FE7-450C-9339-7B9E8B802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49648"/>
        <c:axId val="544457880"/>
      </c:barChart>
      <c:catAx>
        <c:axId val="544449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49256"/>
        <c:crosses val="autoZero"/>
        <c:crossBetween val="between"/>
        <c:majorUnit val="0.2"/>
      </c:valAx>
      <c:catAx>
        <c:axId val="544449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7880"/>
        <c:crosses val="autoZero"/>
        <c:auto val="0"/>
        <c:lblAlgn val="ctr"/>
        <c:lblOffset val="100"/>
        <c:noMultiLvlLbl val="0"/>
      </c:catAx>
      <c:valAx>
        <c:axId val="544457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49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19-4342-938E-3DE5C3AD5E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19-4342-938E-3DE5C3AD5E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219-4342-938E-3DE5C3AD5E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219-4342-938E-3DE5C3AD5E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219-4342-938E-3DE5C3AD5E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19-4342-938E-3DE5C3AD5ED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219-4342-938E-3DE5C3AD5E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219-4342-938E-3DE5C3AD5E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219-4342-938E-3DE5C3AD5E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219-4342-938E-3DE5C3AD5E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219-4342-938E-3DE5C3AD5E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219-4342-938E-3DE5C3AD5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0040"/>
        <c:axId val="544459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219-4342-938E-3DE5C3AD5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50432"/>
        <c:axId val="544452784"/>
      </c:barChart>
      <c:catAx>
        <c:axId val="544450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9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9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0040"/>
        <c:crosses val="autoZero"/>
        <c:crossBetween val="between"/>
        <c:majorUnit val="0.2"/>
      </c:valAx>
      <c:catAx>
        <c:axId val="54445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52784"/>
        <c:crosses val="autoZero"/>
        <c:auto val="0"/>
        <c:lblAlgn val="ctr"/>
        <c:lblOffset val="100"/>
        <c:noMultiLvlLbl val="0"/>
      </c:catAx>
      <c:valAx>
        <c:axId val="544452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5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174-4301-85B0-16AB74BD65A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174-4301-85B0-16AB74BD65A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174-4301-85B0-16AB74BD65A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174-4301-85B0-16AB74BD65A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174-4301-85B0-16AB74BD65A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74-4301-85B0-16AB74BD65A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174-4301-85B0-16AB74BD65A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174-4301-85B0-16AB74BD65A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174-4301-85B0-16AB74BD65A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174-4301-85B0-16AB74BD65A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174-4301-85B0-16AB74BD65A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174-4301-85B0-16AB74BD6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55528"/>
        <c:axId val="544456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174-4301-85B0-16AB74BD6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1408"/>
        <c:axId val="544464152"/>
      </c:barChart>
      <c:catAx>
        <c:axId val="544455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591688751548708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6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56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55528"/>
        <c:crosses val="autoZero"/>
        <c:crossBetween val="between"/>
        <c:majorUnit val="0.2"/>
      </c:valAx>
      <c:catAx>
        <c:axId val="54446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4152"/>
        <c:crosses val="autoZero"/>
        <c:auto val="0"/>
        <c:lblAlgn val="ctr"/>
        <c:lblOffset val="100"/>
        <c:noMultiLvlLbl val="0"/>
      </c:catAx>
      <c:valAx>
        <c:axId val="544464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14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1A8-4908-ACB3-B31CC8BBC5C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1A8-4908-ACB3-B31CC8BBC5C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1A8-4908-ACB3-B31CC8BBC5C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1A8-4908-ACB3-B31CC8BBC5C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1A8-4908-ACB3-B31CC8BBC5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1A8-4908-ACB3-B31CC8BBC5C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1A8-4908-ACB3-B31CC8BBC5C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1A8-4908-ACB3-B31CC8BBC5C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1A8-4908-ACB3-B31CC8BBC5C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1A8-4908-ACB3-B31CC8BBC5C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1A8-4908-ACB3-B31CC8BBC5C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1A8-4908-ACB3-B31CC8BBC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896"/>
        <c:axId val="544467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1A8-4908-ACB3-B31CC8BBC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3760"/>
        <c:axId val="544467288"/>
      </c:barChart>
      <c:catAx>
        <c:axId val="54446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7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7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896"/>
        <c:crosses val="autoZero"/>
        <c:crossBetween val="between"/>
        <c:majorUnit val="0.2"/>
      </c:valAx>
      <c:catAx>
        <c:axId val="54446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7288"/>
        <c:crosses val="autoZero"/>
        <c:auto val="0"/>
        <c:lblAlgn val="ctr"/>
        <c:lblOffset val="100"/>
        <c:noMultiLvlLbl val="0"/>
      </c:catAx>
      <c:valAx>
        <c:axId val="544467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3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77A-4F42-9413-7DFE15B1928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77A-4F42-9413-7DFE15B1928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77A-4F42-9413-7DFE15B1928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77A-4F42-9413-7DFE15B1928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77A-4F42-9413-7DFE15B192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77A-4F42-9413-7DFE15B1928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77A-4F42-9413-7DFE15B1928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77A-4F42-9413-7DFE15B1928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77A-4F42-9413-7DFE15B1928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77A-4F42-9413-7DFE15B1928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77A-4F42-9413-7DFE15B1928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77A-4F42-9413-7DFE15B19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1800"/>
        <c:axId val="5444684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77A-4F42-9413-7DFE15B19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2192"/>
        <c:axId val="544468072"/>
      </c:barChart>
      <c:catAx>
        <c:axId val="544461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8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8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1800"/>
        <c:crosses val="autoZero"/>
        <c:crossBetween val="between"/>
        <c:majorUnit val="0.2"/>
      </c:valAx>
      <c:catAx>
        <c:axId val="54446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8072"/>
        <c:crosses val="autoZero"/>
        <c:auto val="0"/>
        <c:lblAlgn val="ctr"/>
        <c:lblOffset val="100"/>
        <c:noMultiLvlLbl val="0"/>
      </c:catAx>
      <c:valAx>
        <c:axId val="544468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2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BC-460B-AA77-6B228A463F7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BC-460B-AA77-6B228A463F7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EBC-460B-AA77-6B228A463F7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EBC-460B-AA77-6B228A463F7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EBC-460B-AA77-6B228A463F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BC-460B-AA77-6B228A463F7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EBC-460B-AA77-6B228A463F7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EBC-460B-AA77-6B228A463F7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EBC-460B-AA77-6B228A463F7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EBC-460B-AA77-6B228A463F7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EBC-460B-AA77-6B228A463F7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7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7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EBC-460B-AA77-6B228A463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4544"/>
        <c:axId val="544463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EBC-460B-AA77-6B228A463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4464936"/>
        <c:axId val="544465328"/>
      </c:barChart>
      <c:catAx>
        <c:axId val="54446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938295496759385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3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4463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4544"/>
        <c:crosses val="autoZero"/>
        <c:crossBetween val="between"/>
        <c:majorUnit val="0.2"/>
      </c:valAx>
      <c:catAx>
        <c:axId val="544464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65328"/>
        <c:crosses val="autoZero"/>
        <c:auto val="0"/>
        <c:lblAlgn val="ctr"/>
        <c:lblOffset val="100"/>
        <c:noMultiLvlLbl val="0"/>
      </c:catAx>
      <c:valAx>
        <c:axId val="544465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4464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2E6-489B-8A09-6FF6D8F17F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2E6-489B-8A09-6FF6D8F17F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E6-489B-8A09-6FF6D8F17F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E6-489B-8A09-6FF6D8F17F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2E6-489B-8A09-6FF6D8F17F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2E6-489B-8A09-6FF6D8F17F7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2E6-489B-8A09-6FF6D8F17F7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2E6-489B-8A09-6FF6D8F17F7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2E6-489B-8A09-6FF6D8F17F7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2E6-489B-8A09-6FF6D8F17F7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2E6-489B-8A09-6FF6D8F17F7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2E6-489B-8A09-6FF6D8F1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4466112"/>
        <c:axId val="543288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2E6-489B-8A09-6FF6D8F17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464"/>
        <c:axId val="543285664"/>
      </c:barChart>
      <c:catAx>
        <c:axId val="544466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4466112"/>
        <c:crosses val="autoZero"/>
        <c:crossBetween val="between"/>
        <c:majorUnit val="0.2"/>
      </c:valAx>
      <c:catAx>
        <c:axId val="5432954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5664"/>
        <c:crosses val="autoZero"/>
        <c:auto val="0"/>
        <c:lblAlgn val="ctr"/>
        <c:lblOffset val="100"/>
        <c:noMultiLvlLbl val="0"/>
      </c:catAx>
      <c:valAx>
        <c:axId val="5432856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46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594-471E-B2CC-19694F1547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594-471E-B2CC-19694F1547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594-471E-B2CC-19694F1547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594-471E-B2CC-19694F1547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594-471E-B2CC-19694F1547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594-471E-B2CC-19694F15472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594-471E-B2CC-19694F15472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594-471E-B2CC-19694F15472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594-471E-B2CC-19694F15472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594-471E-B2CC-19694F15472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594-471E-B2CC-19694F15472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594-471E-B2CC-19694F15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3112"/>
        <c:axId val="543284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594-471E-B2CC-19694F154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1936"/>
        <c:axId val="543292328"/>
      </c:barChart>
      <c:catAx>
        <c:axId val="543293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112"/>
        <c:crosses val="autoZero"/>
        <c:crossBetween val="between"/>
        <c:majorUnit val="0.2"/>
      </c:valAx>
      <c:catAx>
        <c:axId val="54329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2328"/>
        <c:crosses val="autoZero"/>
        <c:auto val="0"/>
        <c:lblAlgn val="ctr"/>
        <c:lblOffset val="100"/>
        <c:noMultiLvlLbl val="0"/>
      </c:catAx>
      <c:valAx>
        <c:axId val="5432923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19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93A-4E37-86F7-11028955891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93A-4E37-86F7-11028955891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93A-4E37-86F7-11028955891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93A-4E37-86F7-11028955891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93A-4E37-86F7-1102895589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3A-4E37-86F7-11028955891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93A-4E37-86F7-11028955891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93A-4E37-86F7-11028955891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93A-4E37-86F7-11028955891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93A-4E37-86F7-11028955891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93A-4E37-86F7-11028955891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93A-4E37-86F7-110289558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9976"/>
        <c:axId val="5432966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93A-4E37-86F7-110289558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5072"/>
        <c:axId val="543286840"/>
      </c:barChart>
      <c:catAx>
        <c:axId val="543289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66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9976"/>
        <c:crosses val="autoZero"/>
        <c:crossBetween val="between"/>
        <c:majorUnit val="0.2"/>
      </c:valAx>
      <c:catAx>
        <c:axId val="543295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6840"/>
        <c:crosses val="autoZero"/>
        <c:auto val="0"/>
        <c:lblAlgn val="ctr"/>
        <c:lblOffset val="100"/>
        <c:noMultiLvlLbl val="0"/>
      </c:catAx>
      <c:valAx>
        <c:axId val="5432868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5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CD-4354-AE53-01E3F83FFCA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9CD-4354-AE53-01E3F83FFCA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9CD-4354-AE53-01E3F83FFCA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9CD-4354-AE53-01E3F83FFCA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9CD-4354-AE53-01E3F83FFCA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CD-4354-AE53-01E3F83FFCA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9CD-4354-AE53-01E3F83FFCA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9CD-4354-AE53-01E3F83FFCA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9CD-4354-AE53-01E3F83FFCA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9CD-4354-AE53-01E3F83FFCA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9CD-4354-AE53-01E3F83FFCA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9CD-4354-AE53-01E3F83FF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1944"/>
        <c:axId val="533744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9CD-4354-AE53-01E3F83FF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5080"/>
        <c:axId val="533743120"/>
      </c:barChart>
      <c:catAx>
        <c:axId val="533741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4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4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1944"/>
        <c:crosses val="autoZero"/>
        <c:crossBetween val="between"/>
        <c:majorUnit val="0.2"/>
      </c:valAx>
      <c:catAx>
        <c:axId val="533745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3743120"/>
        <c:crosses val="autoZero"/>
        <c:auto val="0"/>
        <c:lblAlgn val="ctr"/>
        <c:lblOffset val="100"/>
        <c:noMultiLvlLbl val="0"/>
      </c:catAx>
      <c:valAx>
        <c:axId val="533743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5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D6-48BF-AB13-E0C053B15AA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9D6-48BF-AB13-E0C053B15AA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9D6-48BF-AB13-E0C053B15AA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9D6-48BF-AB13-E0C053B15AA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9D6-48BF-AB13-E0C053B15AA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D6-48BF-AB13-E0C053B15AA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9D6-48BF-AB13-E0C053B15AA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9D6-48BF-AB13-E0C053B15AA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9D6-48BF-AB13-E0C053B15AA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9D6-48BF-AB13-E0C053B15AA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9D6-48BF-AB13-E0C053B15AA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D6-48BF-AB13-E0C053B1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6448"/>
        <c:axId val="543286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D6-48BF-AB13-E0C053B15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288"/>
        <c:axId val="543289192"/>
      </c:barChart>
      <c:catAx>
        <c:axId val="543286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6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6448"/>
        <c:crosses val="autoZero"/>
        <c:crossBetween val="between"/>
        <c:majorUnit val="0.2"/>
      </c:valAx>
      <c:catAx>
        <c:axId val="54329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9192"/>
        <c:crosses val="autoZero"/>
        <c:auto val="0"/>
        <c:lblAlgn val="ctr"/>
        <c:lblOffset val="100"/>
        <c:noMultiLvlLbl val="0"/>
      </c:catAx>
      <c:valAx>
        <c:axId val="54328919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2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EFE-4F03-96A7-9E7E84CA54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EFE-4F03-96A7-9E7E84CA54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EFE-4F03-96A7-9E7E84CA54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EFE-4F03-96A7-9E7E84CA54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EFE-4F03-96A7-9E7E84CA54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EFE-4F03-96A7-9E7E84CA540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EFE-4F03-96A7-9E7E84CA540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EFE-4F03-96A7-9E7E84CA540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EFE-4F03-96A7-9E7E84CA540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EFE-4F03-96A7-9E7E84CA540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EFE-4F03-96A7-9E7E84CA540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EFE-4F03-96A7-9E7E84CA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88016"/>
        <c:axId val="543293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EFE-4F03-96A7-9E7E84CA5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4680"/>
        <c:axId val="543293896"/>
      </c:barChart>
      <c:catAx>
        <c:axId val="5432880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3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3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016"/>
        <c:crosses val="autoZero"/>
        <c:crossBetween val="between"/>
        <c:majorUnit val="0.2"/>
      </c:valAx>
      <c:catAx>
        <c:axId val="543294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3896"/>
        <c:crosses val="autoZero"/>
        <c:auto val="0"/>
        <c:lblAlgn val="ctr"/>
        <c:lblOffset val="100"/>
        <c:noMultiLvlLbl val="0"/>
      </c:catAx>
      <c:valAx>
        <c:axId val="5432938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4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D95-4692-A1DC-94F48629259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D95-4692-A1DC-94F48629259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D95-4692-A1DC-94F48629259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D95-4692-A1DC-94F48629259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D95-4692-A1DC-94F4862925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D95-4692-A1DC-94F48629259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D95-4692-A1DC-94F48629259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D95-4692-A1DC-94F48629259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D95-4692-A1DC-94F48629259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D95-4692-A1DC-94F48629259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D95-4692-A1DC-94F48629259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D95-4692-A1DC-94F486292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5856"/>
        <c:axId val="543288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D95-4692-A1DC-94F486292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0760"/>
        <c:axId val="543291152"/>
      </c:barChart>
      <c:catAx>
        <c:axId val="543295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8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8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5856"/>
        <c:crosses val="autoZero"/>
        <c:crossBetween val="between"/>
        <c:majorUnit val="0.2"/>
      </c:valAx>
      <c:catAx>
        <c:axId val="543290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1152"/>
        <c:crosses val="autoZero"/>
        <c:auto val="0"/>
        <c:lblAlgn val="ctr"/>
        <c:lblOffset val="100"/>
        <c:noMultiLvlLbl val="0"/>
      </c:catAx>
      <c:valAx>
        <c:axId val="5432911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0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F6-4D84-832B-4F443327E8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F6-4D84-832B-4F443327E8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F6-4D84-832B-4F443327E8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F6-4D84-832B-4F443327E8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F6-4D84-832B-4F443327E8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F6-4D84-832B-4F443327E8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F6-4D84-832B-4F443327E8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F6-4D84-832B-4F443327E8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F6-4D84-832B-4F443327E8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F6-4D84-832B-4F443327E8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F6-4D84-832B-4F443327E8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F6-4D84-832B-4F443327E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6248"/>
        <c:axId val="5432848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F6-4D84-832B-4F443327E8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5272"/>
        <c:axId val="543302520"/>
      </c:barChart>
      <c:catAx>
        <c:axId val="543296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48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48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6248"/>
        <c:crosses val="autoZero"/>
        <c:crossBetween val="between"/>
        <c:majorUnit val="0.2"/>
      </c:valAx>
      <c:catAx>
        <c:axId val="543285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520"/>
        <c:crosses val="autoZero"/>
        <c:auto val="0"/>
        <c:lblAlgn val="ctr"/>
        <c:lblOffset val="100"/>
        <c:noMultiLvlLbl val="0"/>
      </c:catAx>
      <c:valAx>
        <c:axId val="5433025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52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27E-4CA1-8934-1CA48715B66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27E-4CA1-8934-1CA48715B66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27E-4CA1-8934-1CA48715B66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27E-4CA1-8934-1CA48715B66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27E-4CA1-8934-1CA48715B6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27E-4CA1-8934-1CA48715B66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27E-4CA1-8934-1CA48715B66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27E-4CA1-8934-1CA48715B66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27E-4CA1-8934-1CA48715B66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27E-4CA1-8934-1CA48715B66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27E-4CA1-8934-1CA48715B66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27E-4CA1-8934-1CA48715B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2128"/>
        <c:axId val="543299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27E-4CA1-8934-1CA48715B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3696"/>
        <c:axId val="543302912"/>
      </c:barChart>
      <c:catAx>
        <c:axId val="543302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9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9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2128"/>
        <c:crosses val="autoZero"/>
        <c:crossBetween val="between"/>
        <c:majorUnit val="0.2"/>
      </c:valAx>
      <c:catAx>
        <c:axId val="543303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2912"/>
        <c:crosses val="autoZero"/>
        <c:auto val="0"/>
        <c:lblAlgn val="ctr"/>
        <c:lblOffset val="100"/>
        <c:noMultiLvlLbl val="0"/>
      </c:catAx>
      <c:valAx>
        <c:axId val="5433029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3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EE-4415-8123-ED66772F58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0EE-4415-8123-ED66772F58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0EE-4415-8123-ED66772F58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0EE-4415-8123-ED66772F58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0EE-4415-8123-ED66772F58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EE-4415-8123-ED66772F580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EE-4415-8123-ED66772F58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EE-4415-8123-ED66772F58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EE-4415-8123-ED66772F58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EE-4415-8123-ED66772F58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EE-4415-8123-ED66772F58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EE-4415-8123-ED66772F5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98600"/>
        <c:axId val="5432974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EE-4415-8123-ED66772F5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98208"/>
        <c:axId val="543301736"/>
      </c:barChart>
      <c:catAx>
        <c:axId val="54329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34361067350329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4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4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8600"/>
        <c:crosses val="autoZero"/>
        <c:crossBetween val="between"/>
        <c:majorUnit val="0.2"/>
      </c:valAx>
      <c:catAx>
        <c:axId val="54329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301736"/>
        <c:crosses val="autoZero"/>
        <c:auto val="0"/>
        <c:lblAlgn val="ctr"/>
        <c:lblOffset val="100"/>
        <c:noMultiLvlLbl val="0"/>
      </c:catAx>
      <c:valAx>
        <c:axId val="5433017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982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9C4-43FB-BA27-374E890041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9C4-43FB-BA27-374E890041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9C4-43FB-BA27-374E890041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9C4-43FB-BA27-374E890041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9C4-43FB-BA27-374E890041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9C4-43FB-BA27-374E8900415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9C4-43FB-BA27-374E8900415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9C4-43FB-BA27-374E8900415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9C4-43FB-BA27-374E8900415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9C4-43FB-BA27-374E8900415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9C4-43FB-BA27-374E8900415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9C4-43FB-BA27-374E89004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4088"/>
        <c:axId val="5432970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9C4-43FB-BA27-374E89004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301344"/>
        <c:axId val="543297816"/>
      </c:barChart>
      <c:catAx>
        <c:axId val="5433040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97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970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4088"/>
        <c:crosses val="autoZero"/>
        <c:crossBetween val="between"/>
        <c:majorUnit val="0.2"/>
      </c:valAx>
      <c:catAx>
        <c:axId val="54330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97816"/>
        <c:crosses val="autoZero"/>
        <c:auto val="0"/>
        <c:lblAlgn val="ctr"/>
        <c:lblOffset val="100"/>
        <c:noMultiLvlLbl val="0"/>
      </c:catAx>
      <c:valAx>
        <c:axId val="543297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301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4D-49F3-BB3C-C1F5E1C1C3C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74D-49F3-BB3C-C1F5E1C1C3C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4D-49F3-BB3C-C1F5E1C1C3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74D-49F3-BB3C-C1F5E1C1C3C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4D-49F3-BB3C-C1F5E1C1C3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4D-49F3-BB3C-C1F5E1C1C3C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74D-49F3-BB3C-C1F5E1C1C3C7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74D-49F3-BB3C-C1F5E1C1C3C7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74D-49F3-BB3C-C1F5E1C1C3C7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74D-49F3-BB3C-C1F5E1C1C3C7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74D-49F3-BB3C-C1F5E1C1C3C7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74D-49F3-BB3C-C1F5E1C1C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300560"/>
        <c:axId val="543300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4D-49F3-BB3C-C1F5E1C1C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8216"/>
        <c:axId val="543280960"/>
      </c:barChart>
      <c:catAx>
        <c:axId val="543300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300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300560"/>
        <c:crosses val="autoZero"/>
        <c:crossBetween val="between"/>
        <c:majorUnit val="0.2"/>
      </c:valAx>
      <c:catAx>
        <c:axId val="543278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0960"/>
        <c:crosses val="autoZero"/>
        <c:auto val="0"/>
        <c:lblAlgn val="ctr"/>
        <c:lblOffset val="100"/>
        <c:noMultiLvlLbl val="0"/>
      </c:catAx>
      <c:valAx>
        <c:axId val="5432809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8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760-4548-8947-484D45919C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760-4548-8947-484D45919C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760-4548-8947-484D45919C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760-4548-8947-484D45919C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760-4548-8947-484D45919C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760-4548-8947-484D45919C0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760-4548-8947-484D45919C0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760-4548-8947-484D45919C0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760-4548-8947-484D45919C0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760-4548-8947-484D45919C0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760-4548-8947-484D45919C0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760-4548-8947-484D45919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688"/>
        <c:axId val="543280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8B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8B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760-4548-8947-484D45919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2920"/>
        <c:axId val="543277824"/>
      </c:barChart>
      <c:catAx>
        <c:axId val="54327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0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0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688"/>
        <c:crosses val="autoZero"/>
        <c:crossBetween val="between"/>
        <c:majorUnit val="0.2"/>
      </c:valAx>
      <c:catAx>
        <c:axId val="543282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7824"/>
        <c:crosses val="autoZero"/>
        <c:auto val="0"/>
        <c:lblAlgn val="ctr"/>
        <c:lblOffset val="100"/>
        <c:noMultiLvlLbl val="0"/>
      </c:catAx>
      <c:valAx>
        <c:axId val="543277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2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7D4-4814-AA0A-3555E5BA52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7D4-4814-AA0A-3555E5BA52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7D4-4814-AA0A-3555E5BA52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7D4-4814-AA0A-3555E5BA52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7D4-4814-AA0A-3555E5BA52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7D4-4814-AA0A-3555E5BA52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7D4-4814-AA0A-3555E5BA52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7D4-4814-AA0A-3555E5BA52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7D4-4814-AA0A-3555E5BA52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7D4-4814-AA0A-3555E5BA52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7D4-4814-AA0A-3555E5BA52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7D4-4814-AA0A-3555E5BA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4296"/>
        <c:axId val="5432813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D4-4814-AA0A-3555E5BA52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1744"/>
        <c:axId val="543283312"/>
      </c:barChart>
      <c:catAx>
        <c:axId val="5432742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13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13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4296"/>
        <c:crosses val="autoZero"/>
        <c:crossBetween val="between"/>
        <c:majorUnit val="0.2"/>
      </c:valAx>
      <c:catAx>
        <c:axId val="543281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83312"/>
        <c:crosses val="autoZero"/>
        <c:auto val="0"/>
        <c:lblAlgn val="ctr"/>
        <c:lblOffset val="100"/>
        <c:noMultiLvlLbl val="0"/>
      </c:catAx>
      <c:valAx>
        <c:axId val="543283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1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7C-415B-B43D-A18F020B81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37C-415B-B43D-A18F020B81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7C-415B-B43D-A18F020B81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37C-415B-B43D-A18F020B81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37C-415B-B43D-A18F020B81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7C-415B-B43D-A18F020B810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37C-415B-B43D-A18F020B810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37C-415B-B43D-A18F020B810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37C-415B-B43D-A18F020B810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37C-415B-B43D-A18F020B810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37C-415B-B43D-A18F020B810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37C-415B-B43D-A18F020B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3743904"/>
        <c:axId val="5337427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37C-415B-B43D-A18F020B81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3743512"/>
        <c:axId val="534805744"/>
      </c:barChart>
      <c:catAx>
        <c:axId val="53374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27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37427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3743904"/>
        <c:crosses val="autoZero"/>
        <c:crossBetween val="between"/>
        <c:majorUnit val="0.2"/>
      </c:valAx>
      <c:catAx>
        <c:axId val="533743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5744"/>
        <c:crosses val="autoZero"/>
        <c:auto val="0"/>
        <c:lblAlgn val="ctr"/>
        <c:lblOffset val="100"/>
        <c:noMultiLvlLbl val="0"/>
      </c:catAx>
      <c:valAx>
        <c:axId val="5348057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37435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625-4C6D-B7C6-4423687E540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625-4C6D-B7C6-4423687E540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625-4C6D-B7C6-4423687E540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625-4C6D-B7C6-4423687E540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625-4C6D-B7C6-4423687E54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625-4C6D-B7C6-4423687E540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625-4C6D-B7C6-4423687E540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625-4C6D-B7C6-4423687E540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625-4C6D-B7C6-4423687E540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625-4C6D-B7C6-4423687E540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625-4C6D-B7C6-4423687E540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625-4C6D-B7C6-4423687E5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5080"/>
        <c:axId val="5432837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625-4C6D-B7C6-4423687E5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84096"/>
        <c:axId val="543279000"/>
      </c:barChart>
      <c:catAx>
        <c:axId val="543275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837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837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5080"/>
        <c:crosses val="autoZero"/>
        <c:crossBetween val="between"/>
        <c:majorUnit val="0.2"/>
      </c:valAx>
      <c:catAx>
        <c:axId val="543284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000"/>
        <c:crosses val="autoZero"/>
        <c:auto val="0"/>
        <c:lblAlgn val="ctr"/>
        <c:lblOffset val="100"/>
        <c:noMultiLvlLbl val="0"/>
      </c:catAx>
      <c:valAx>
        <c:axId val="543279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84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A67-4AC4-B64C-1DE8C134C3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A67-4AC4-B64C-1DE8C134C3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A67-4AC4-B64C-1DE8C134C3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A67-4AC4-B64C-1DE8C134C3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A67-4AC4-B64C-1DE8C134C3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67-4AC4-B64C-1DE8C134C35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A67-4AC4-B64C-1DE8C134C35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A67-4AC4-B64C-1DE8C134C35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A67-4AC4-B64C-1DE8C134C35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A67-4AC4-B64C-1DE8C134C35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A67-4AC4-B64C-1DE8C134C35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A67-4AC4-B64C-1DE8C134C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3904"/>
        <c:axId val="543273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A67-4AC4-B64C-1DE8C134C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1944"/>
        <c:axId val="543272336"/>
      </c:barChart>
      <c:catAx>
        <c:axId val="543273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0905512393176029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3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3904"/>
        <c:crosses val="autoZero"/>
        <c:crossBetween val="between"/>
        <c:majorUnit val="0.2"/>
      </c:valAx>
      <c:catAx>
        <c:axId val="543271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2336"/>
        <c:crosses val="autoZero"/>
        <c:auto val="0"/>
        <c:lblAlgn val="ctr"/>
        <c:lblOffset val="100"/>
        <c:noMultiLvlLbl val="0"/>
      </c:catAx>
      <c:valAx>
        <c:axId val="543272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1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B7-4AA6-A21D-68078233D19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1B7-4AA6-A21D-68078233D19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1B7-4AA6-A21D-68078233D19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1B7-4AA6-A21D-68078233D19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1B7-4AA6-A21D-68078233D1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1B7-4AA6-A21D-68078233D19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1B7-4AA6-A21D-68078233D19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1B7-4AA6-A21D-68078233D19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1B7-4AA6-A21D-68078233D19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1B7-4AA6-A21D-68078233D19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1B7-4AA6-A21D-68078233D19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1B7-4AA6-A21D-68078233D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7040"/>
        <c:axId val="543279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1B7-4AA6-A21D-68078233D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648"/>
        <c:axId val="543275864"/>
      </c:barChart>
      <c:catAx>
        <c:axId val="543277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9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9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7040"/>
        <c:crosses val="autoZero"/>
        <c:crossBetween val="between"/>
        <c:majorUnit val="0.2"/>
      </c:valAx>
      <c:catAx>
        <c:axId val="543276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5864"/>
        <c:crosses val="autoZero"/>
        <c:auto val="0"/>
        <c:lblAlgn val="ctr"/>
        <c:lblOffset val="100"/>
        <c:noMultiLvlLbl val="0"/>
      </c:catAx>
      <c:valAx>
        <c:axId val="543275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DCA-4784-9FF5-74A240CD7B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DCA-4784-9FF5-74A240CD7B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DCA-4784-9FF5-74A240CD7B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DCA-4784-9FF5-74A240CD7B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DCA-4784-9FF5-74A240CD7B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CA-4784-9FF5-74A240CD7B8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DCA-4784-9FF5-74A240CD7B8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DCA-4784-9FF5-74A240CD7B8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DCA-4784-9FF5-74A240CD7B8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DCA-4784-9FF5-74A240CD7B8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DCA-4784-9FF5-74A240CD7B8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DCA-4784-9FF5-74A240CD7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3272728"/>
        <c:axId val="5432786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DCA-4784-9FF5-74A240CD7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3276256"/>
        <c:axId val="543279784"/>
      </c:barChart>
      <c:catAx>
        <c:axId val="543272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86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32786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3272728"/>
        <c:crosses val="autoZero"/>
        <c:crossBetween val="between"/>
        <c:majorUnit val="0.2"/>
      </c:valAx>
      <c:catAx>
        <c:axId val="543276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3279784"/>
        <c:crosses val="autoZero"/>
        <c:auto val="0"/>
        <c:lblAlgn val="ctr"/>
        <c:lblOffset val="100"/>
        <c:noMultiLvlLbl val="0"/>
      </c:catAx>
      <c:valAx>
        <c:axId val="543279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327625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0E8-4770-B6F3-FD5D86AF4D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0E8-4770-B6F3-FD5D86AF4D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0E8-4770-B6F3-FD5D86AF4D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0E8-4770-B6F3-FD5D86AF4D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0E8-4770-B6F3-FD5D86AF4D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0E8-4770-B6F3-FD5D86AF4D3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0E8-4770-B6F3-FD5D86AF4D3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0E8-4770-B6F3-FD5D86AF4D3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0E8-4770-B6F3-FD5D86AF4D3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0E8-4770-B6F3-FD5D86AF4D3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0E8-4770-B6F3-FD5D86AF4D3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0E8-4770-B6F3-FD5D86AF4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5448"/>
        <c:axId val="547945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8C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8C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0E8-4770-B6F3-FD5D86AF4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544"/>
        <c:axId val="547940352"/>
      </c:barChart>
      <c:catAx>
        <c:axId val="547945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448"/>
        <c:crosses val="autoZero"/>
        <c:crossBetween val="between"/>
        <c:majorUnit val="0.2"/>
      </c:valAx>
      <c:catAx>
        <c:axId val="547950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0352"/>
        <c:crosses val="autoZero"/>
        <c:auto val="0"/>
        <c:lblAlgn val="ctr"/>
        <c:lblOffset val="100"/>
        <c:noMultiLvlLbl val="0"/>
      </c:catAx>
      <c:valAx>
        <c:axId val="547940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5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27-4C95-ACA9-1F17F18A5B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F27-4C95-ACA9-1F17F18A5B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F27-4C95-ACA9-1F17F18A5B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F27-4C95-ACA9-1F17F18A5B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F27-4C95-ACA9-1F17F18A5B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(3)'!$D$12:$H$12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F27-4C95-ACA9-1F17F18A5BC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F27-4C95-ACA9-1F17F18A5BC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F27-4C95-ACA9-1F17F18A5BC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F27-4C95-ACA9-1F17F18A5BC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F27-4C95-ACA9-1F17F18A5BC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F27-4C95-ACA9-1F17F18A5BC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(3)'!$D$13:$H$13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F27-4C95-ACA9-1F17F18A5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392"/>
        <c:axId val="5479485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27-4C95-ACA9-1F17F18A5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9368"/>
        <c:axId val="547943488"/>
      </c:barChart>
      <c:catAx>
        <c:axId val="547938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85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392"/>
        <c:crosses val="autoZero"/>
        <c:crossBetween val="between"/>
        <c:majorUnit val="0.2"/>
      </c:valAx>
      <c:catAx>
        <c:axId val="547949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488"/>
        <c:crosses val="autoZero"/>
        <c:auto val="0"/>
        <c:lblAlgn val="ctr"/>
        <c:lblOffset val="100"/>
        <c:noMultiLvlLbl val="0"/>
      </c:catAx>
      <c:valAx>
        <c:axId val="547943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93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280-456E-BC4C-3A9956EE18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280-456E-BC4C-3A9956EE18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280-456E-BC4C-3A9956EE18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280-456E-BC4C-3A9956EE18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280-456E-BC4C-3A9956EE18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280-456E-BC4C-3A9956EE18D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280-456E-BC4C-3A9956EE18D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280-456E-BC4C-3A9956EE18D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280-456E-BC4C-3A9956EE18D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280-456E-BC4C-3A9956EE18D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280-456E-BC4C-3A9956EE18D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280-456E-BC4C-3A9956EE1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7800"/>
        <c:axId val="5479462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280-456E-BC4C-3A9956EE1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528"/>
        <c:axId val="547946624"/>
      </c:barChart>
      <c:catAx>
        <c:axId val="547947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6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62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7800"/>
        <c:crosses val="autoZero"/>
        <c:crossBetween val="between"/>
        <c:majorUnit val="0.2"/>
      </c:valAx>
      <c:catAx>
        <c:axId val="547941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6624"/>
        <c:crosses val="autoZero"/>
        <c:auto val="0"/>
        <c:lblAlgn val="ctr"/>
        <c:lblOffset val="100"/>
        <c:noMultiLvlLbl val="0"/>
      </c:catAx>
      <c:valAx>
        <c:axId val="5479466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12-4EA6-8238-5C5729E39A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12-4EA6-8238-5C5729E39A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12-4EA6-8238-5C5729E39A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E12-4EA6-8238-5C5729E39A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E12-4EA6-8238-5C5729E39A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E12-4EA6-8238-5C5729E39AD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E12-4EA6-8238-5C5729E39AD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E12-4EA6-8238-5C5729E39AD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E12-4EA6-8238-5C5729E39AD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E12-4EA6-8238-5C5729E39AD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E12-4EA6-8238-5C5729E39AD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E12-4EA6-8238-5C5729E39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0744"/>
        <c:axId val="547939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12-4EA6-8238-5C5729E39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39960"/>
        <c:axId val="547943880"/>
      </c:barChart>
      <c:catAx>
        <c:axId val="547940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0273859455062019"/>
              <c:y val="0.9479189088891923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9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39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0744"/>
        <c:crosses val="autoZero"/>
        <c:crossBetween val="between"/>
        <c:majorUnit val="0.2"/>
      </c:valAx>
      <c:catAx>
        <c:axId val="547939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3880"/>
        <c:crosses val="autoZero"/>
        <c:auto val="0"/>
        <c:lblAlgn val="ctr"/>
        <c:lblOffset val="100"/>
        <c:noMultiLvlLbl val="0"/>
      </c:catAx>
      <c:valAx>
        <c:axId val="5479438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39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2BE-4F63-9023-B32C37EEAF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2BE-4F63-9023-B32C37EEAF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2BE-4F63-9023-B32C37EEAF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2BE-4F63-9023-B32C37EEAF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2BE-4F63-9023-B32C37EEAF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(3)'!$D$45:$H$45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2BE-4F63-9023-B32C37EEAF1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2BE-4F63-9023-B32C37EEAF1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2BE-4F63-9023-B32C37EEAF1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2BE-4F63-9023-B32C37EEAF1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2BE-4F63-9023-B32C37EEAF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2BE-4F63-9023-B32C37EEAF1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2BE-4F63-9023-B32C37EEA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3096"/>
        <c:axId val="5479450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2BE-4F63-9023-B32C37EEA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41920"/>
        <c:axId val="547947016"/>
      </c:barChart>
      <c:catAx>
        <c:axId val="547943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50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50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3096"/>
        <c:crosses val="autoZero"/>
        <c:crossBetween val="between"/>
        <c:majorUnit val="0.2"/>
      </c:valAx>
      <c:catAx>
        <c:axId val="547941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016"/>
        <c:crosses val="autoZero"/>
        <c:auto val="0"/>
        <c:lblAlgn val="ctr"/>
        <c:lblOffset val="100"/>
        <c:noMultiLvlLbl val="0"/>
      </c:catAx>
      <c:valAx>
        <c:axId val="5479470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419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B62-4451-8F7D-39173FF86C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B62-4451-8F7D-39173FF86C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B62-4451-8F7D-39173FF86C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B62-4451-8F7D-39173FF86C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B62-4451-8F7D-39173FF86C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(3)'!$D$56:$H$56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62-4451-8F7D-39173FF86C8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B62-4451-8F7D-39173FF86C8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B62-4451-8F7D-39173FF86C8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B62-4451-8F7D-39173FF86C8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B62-4451-8F7D-39173FF86C8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B62-4451-8F7D-39173FF86C8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(3)'!$D$57:$H$57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B62-4451-8F7D-39173FF86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38784"/>
        <c:axId val="5479497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B62-4451-8F7D-39173FF86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0152"/>
        <c:axId val="547947408"/>
      </c:barChart>
      <c:catAx>
        <c:axId val="547938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9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497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38784"/>
        <c:crosses val="autoZero"/>
        <c:crossBetween val="between"/>
        <c:majorUnit val="0.2"/>
      </c:valAx>
      <c:catAx>
        <c:axId val="547950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47408"/>
        <c:crosses val="autoZero"/>
        <c:auto val="0"/>
        <c:lblAlgn val="ctr"/>
        <c:lblOffset val="100"/>
        <c:noMultiLvlLbl val="0"/>
      </c:catAx>
      <c:valAx>
        <c:axId val="547947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0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B3D-49E8-99D2-B3702A851D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B3D-49E8-99D2-B3702A851D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B3D-49E8-99D2-B3702A851D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B3D-49E8-99D2-B3702A851D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B3D-49E8-99D2-B3702A851D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B3D-49E8-99D2-B3702A851DD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B3D-49E8-99D2-B3702A851DD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B3D-49E8-99D2-B3702A851DD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B3D-49E8-99D2-B3702A851DD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B3D-49E8-99D2-B3702A851DD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B3D-49E8-99D2-B3702A851DD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B3D-49E8-99D2-B3702A851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7704"/>
        <c:axId val="5348069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B3D-49E8-99D2-B3702A851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6136"/>
        <c:axId val="534807312"/>
      </c:barChart>
      <c:catAx>
        <c:axId val="534807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388070736321747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69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7704"/>
        <c:crosses val="autoZero"/>
        <c:crossBetween val="between"/>
        <c:majorUnit val="0.2"/>
      </c:valAx>
      <c:catAx>
        <c:axId val="534806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7312"/>
        <c:crosses val="autoZero"/>
        <c:auto val="0"/>
        <c:lblAlgn val="ctr"/>
        <c:lblOffset val="100"/>
        <c:noMultiLvlLbl val="0"/>
      </c:catAx>
      <c:valAx>
        <c:axId val="5348073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61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DB9-4804-A0D1-444C6DB500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DB9-4804-A0D1-444C6DB500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DB9-4804-A0D1-444C6DB500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DB9-4804-A0D1-444C6DB500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DB9-4804-A0D1-444C6DB500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(3)'!$D$67:$H$67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DB9-4804-A0D1-444C6DB500E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DB9-4804-A0D1-444C6DB500E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DB9-4804-A0D1-444C6DB500E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DB9-4804-A0D1-444C6DB500E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DB9-4804-A0D1-444C6DB500E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DB9-4804-A0D1-444C6DB500E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8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8 (3)'!$D$68:$H$68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DB9-4804-A0D1-444C6DB50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7948192"/>
        <c:axId val="5479587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 (3)'!$D$5:$H$5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 (3)'!$D$52:$H$52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B9-4804-A0D1-444C6DB500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696"/>
        <c:axId val="547956424"/>
      </c:barChart>
      <c:catAx>
        <c:axId val="547948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9380848516043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87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87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48192"/>
        <c:crosses val="autoZero"/>
        <c:crossBetween val="between"/>
        <c:majorUnit val="0.2"/>
      </c:valAx>
      <c:catAx>
        <c:axId val="547962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424"/>
        <c:crosses val="autoZero"/>
        <c:auto val="0"/>
        <c:lblAlgn val="ctr"/>
        <c:lblOffset val="100"/>
        <c:noMultiLvlLbl val="0"/>
      </c:catAx>
      <c:valAx>
        <c:axId val="547956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6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 lezen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6-4750-9CE9-5F00E028DB83}"/>
            </c:ext>
          </c:extLst>
        </c:ser>
        <c:ser>
          <c:idx val="1"/>
          <c:order val="1"/>
          <c:tx>
            <c:strRef>
              <c:f>'woorden lezen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36-4750-9CE9-5F00E028DB83}"/>
            </c:ext>
          </c:extLst>
        </c:ser>
        <c:ser>
          <c:idx val="2"/>
          <c:order val="2"/>
          <c:tx>
            <c:strRef>
              <c:f>'woorden lezen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36-4750-9CE9-5F00E028DB83}"/>
            </c:ext>
          </c:extLst>
        </c:ser>
        <c:ser>
          <c:idx val="3"/>
          <c:order val="3"/>
          <c:tx>
            <c:strRef>
              <c:f>'woorden lezen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36-4750-9CE9-5F00E028DB83}"/>
            </c:ext>
          </c:extLst>
        </c:ser>
        <c:ser>
          <c:idx val="4"/>
          <c:order val="4"/>
          <c:tx>
            <c:strRef>
              <c:f>'woorden lezen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36-4750-9CE9-5F00E028DB83}"/>
            </c:ext>
          </c:extLst>
        </c:ser>
        <c:ser>
          <c:idx val="5"/>
          <c:order val="5"/>
          <c:tx>
            <c:strRef>
              <c:f>'woorden lezen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36-4750-9CE9-5F00E028DB83}"/>
            </c:ext>
          </c:extLst>
        </c:ser>
        <c:ser>
          <c:idx val="6"/>
          <c:order val="6"/>
          <c:tx>
            <c:strRef>
              <c:f>'woorden lezen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36-4750-9CE9-5F00E028DB83}"/>
            </c:ext>
          </c:extLst>
        </c:ser>
        <c:ser>
          <c:idx val="7"/>
          <c:order val="7"/>
          <c:tx>
            <c:strRef>
              <c:f>'woorden lezen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36-4750-9CE9-5F00E02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328"/>
        <c:axId val="547954856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 lezen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 lezen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36-4750-9CE9-5F00E028D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3680"/>
        <c:axId val="547954072"/>
      </c:barChart>
      <c:catAx>
        <c:axId val="54795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461942256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328"/>
        <c:crosses val="autoZero"/>
        <c:crossBetween val="between"/>
        <c:majorUnit val="0.2"/>
        <c:minorUnit val="0.02"/>
      </c:valAx>
      <c:catAx>
        <c:axId val="54795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4072"/>
        <c:crosses val="autoZero"/>
        <c:auto val="1"/>
        <c:lblAlgn val="ctr"/>
        <c:lblOffset val="100"/>
        <c:noMultiLvlLbl val="0"/>
      </c:catAx>
      <c:valAx>
        <c:axId val="5479540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3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742599147779188"/>
          <c:w val="8.8126199471587049E-2"/>
          <c:h val="0.522772782693362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'begr. lezen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8D-4427-A1E5-F0981411387D}"/>
            </c:ext>
          </c:extLst>
        </c:ser>
        <c:ser>
          <c:idx val="1"/>
          <c:order val="1"/>
          <c:tx>
            <c:strRef>
              <c:f>'begr. lezen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8D-4427-A1E5-F0981411387D}"/>
            </c:ext>
          </c:extLst>
        </c:ser>
        <c:ser>
          <c:idx val="2"/>
          <c:order val="2"/>
          <c:tx>
            <c:strRef>
              <c:f>'begr. lezen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8D-4427-A1E5-F0981411387D}"/>
            </c:ext>
          </c:extLst>
        </c:ser>
        <c:ser>
          <c:idx val="3"/>
          <c:order val="3"/>
          <c:tx>
            <c:strRef>
              <c:f>'begr. lezen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8D-4427-A1E5-F0981411387D}"/>
            </c:ext>
          </c:extLst>
        </c:ser>
        <c:ser>
          <c:idx val="4"/>
          <c:order val="4"/>
          <c:tx>
            <c:strRef>
              <c:f>'begr. lezen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8D-4427-A1E5-F0981411387D}"/>
            </c:ext>
          </c:extLst>
        </c:ser>
        <c:ser>
          <c:idx val="5"/>
          <c:order val="5"/>
          <c:tx>
            <c:strRef>
              <c:f>'begr. lezen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F8D-4427-A1E5-F0981411387D}"/>
            </c:ext>
          </c:extLst>
        </c:ser>
        <c:ser>
          <c:idx val="6"/>
          <c:order val="6"/>
          <c:tx>
            <c:strRef>
              <c:f>'begr. lezen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F8D-4427-A1E5-F0981411387D}"/>
            </c:ext>
          </c:extLst>
        </c:ser>
        <c:ser>
          <c:idx val="7"/>
          <c:order val="7"/>
          <c:tx>
            <c:strRef>
              <c:f>'begr. lezen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F8D-4427-A1E5-F09814113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3288"/>
        <c:axId val="547959952"/>
      </c:barChart>
      <c:barChart>
        <c:barDir val="col"/>
        <c:grouping val="clustered"/>
        <c:varyColors val="0"/>
        <c:ser>
          <c:idx val="8"/>
          <c:order val="8"/>
          <c:tx>
            <c:strRef>
              <c:f>'begr. lezen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'begr. lezen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'begr. lezen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F8D-4427-A1E5-F098141138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2504"/>
        <c:axId val="547963088"/>
      </c:barChart>
      <c:catAx>
        <c:axId val="54795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begijpend lezen - luisteren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9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9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3288"/>
        <c:crosses val="autoZero"/>
        <c:crossBetween val="between"/>
        <c:majorUnit val="0.2"/>
        <c:minorUnit val="0.02"/>
      </c:valAx>
      <c:catAx>
        <c:axId val="547952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63088"/>
        <c:crosses val="autoZero"/>
        <c:auto val="1"/>
        <c:lblAlgn val="ctr"/>
        <c:lblOffset val="100"/>
        <c:noMultiLvlLbl val="0"/>
      </c:catAx>
      <c:valAx>
        <c:axId val="5479630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2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61445783132532"/>
          <c:y val="0.25494071146245062"/>
          <c:w val="8.8044485634847083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'woordenschat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53-4EC9-99F7-ED52F612581F}"/>
            </c:ext>
          </c:extLst>
        </c:ser>
        <c:ser>
          <c:idx val="1"/>
          <c:order val="1"/>
          <c:tx>
            <c:strRef>
              <c:f>'woordenschat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53-4EC9-99F7-ED52F612581F}"/>
            </c:ext>
          </c:extLst>
        </c:ser>
        <c:ser>
          <c:idx val="2"/>
          <c:order val="2"/>
          <c:tx>
            <c:strRef>
              <c:f>'woordenschat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53-4EC9-99F7-ED52F612581F}"/>
            </c:ext>
          </c:extLst>
        </c:ser>
        <c:ser>
          <c:idx val="3"/>
          <c:order val="3"/>
          <c:tx>
            <c:strRef>
              <c:f>'woordenschat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53-4EC9-99F7-ED52F612581F}"/>
            </c:ext>
          </c:extLst>
        </c:ser>
        <c:ser>
          <c:idx val="4"/>
          <c:order val="4"/>
          <c:tx>
            <c:strRef>
              <c:f>'woordenschat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53-4EC9-99F7-ED52F612581F}"/>
            </c:ext>
          </c:extLst>
        </c:ser>
        <c:ser>
          <c:idx val="5"/>
          <c:order val="5"/>
          <c:tx>
            <c:strRef>
              <c:f>'woordenschat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853-4EC9-99F7-ED52F612581F}"/>
            </c:ext>
          </c:extLst>
        </c:ser>
        <c:ser>
          <c:idx val="6"/>
          <c:order val="6"/>
          <c:tx>
            <c:strRef>
              <c:f>'woordenschat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53-4EC9-99F7-ED52F612581F}"/>
            </c:ext>
          </c:extLst>
        </c:ser>
        <c:ser>
          <c:idx val="7"/>
          <c:order val="7"/>
          <c:tx>
            <c:strRef>
              <c:f>'woordenschat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853-4EC9-99F7-ED52F6125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1720"/>
        <c:axId val="547954464"/>
      </c:barChart>
      <c:barChart>
        <c:barDir val="col"/>
        <c:grouping val="clustered"/>
        <c:varyColors val="0"/>
        <c:ser>
          <c:idx val="8"/>
          <c:order val="8"/>
          <c:tx>
            <c:strRef>
              <c:f>'woordenschat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'woordenschat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'woordenschat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53-4EC9-99F7-ED52F61258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1520"/>
        <c:axId val="547950936"/>
      </c:barChart>
      <c:catAx>
        <c:axId val="547951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4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44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1720"/>
        <c:crosses val="autoZero"/>
        <c:crossBetween val="between"/>
        <c:majorUnit val="0.2"/>
        <c:minorUnit val="0.02"/>
      </c:valAx>
      <c:catAx>
        <c:axId val="547961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0936"/>
        <c:crosses val="autoZero"/>
        <c:auto val="1"/>
        <c:lblAlgn val="ctr"/>
        <c:lblOffset val="100"/>
        <c:noMultiLvlLbl val="0"/>
      </c:catAx>
      <c:valAx>
        <c:axId val="5479509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1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494071146245062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'spellen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F-4793-B915-D03CAF1DFF1C}"/>
            </c:ext>
          </c:extLst>
        </c:ser>
        <c:ser>
          <c:idx val="1"/>
          <c:order val="1"/>
          <c:tx>
            <c:strRef>
              <c:f>'spellen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F-4793-B915-D03CAF1DFF1C}"/>
            </c:ext>
          </c:extLst>
        </c:ser>
        <c:ser>
          <c:idx val="2"/>
          <c:order val="2"/>
          <c:tx>
            <c:strRef>
              <c:f>'spellen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5F-4793-B915-D03CAF1DFF1C}"/>
            </c:ext>
          </c:extLst>
        </c:ser>
        <c:ser>
          <c:idx val="3"/>
          <c:order val="3"/>
          <c:tx>
            <c:strRef>
              <c:f>'spellen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5F-4793-B915-D03CAF1DFF1C}"/>
            </c:ext>
          </c:extLst>
        </c:ser>
        <c:ser>
          <c:idx val="4"/>
          <c:order val="4"/>
          <c:tx>
            <c:strRef>
              <c:f>'spellen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C5F-4793-B915-D03CAF1DFF1C}"/>
            </c:ext>
          </c:extLst>
        </c:ser>
        <c:ser>
          <c:idx val="5"/>
          <c:order val="5"/>
          <c:tx>
            <c:strRef>
              <c:f>'spellen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C5F-4793-B915-D03CAF1DFF1C}"/>
            </c:ext>
          </c:extLst>
        </c:ser>
        <c:ser>
          <c:idx val="6"/>
          <c:order val="6"/>
          <c:tx>
            <c:strRef>
              <c:f>'spellen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C5F-4793-B915-D03CAF1DFF1C}"/>
            </c:ext>
          </c:extLst>
        </c:ser>
        <c:ser>
          <c:idx val="7"/>
          <c:order val="7"/>
          <c:tx>
            <c:strRef>
              <c:f>'spellen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C5F-4793-B915-D03CAF1DF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6032"/>
        <c:axId val="547955248"/>
      </c:barChart>
      <c:barChart>
        <c:barDir val="col"/>
        <c:grouping val="clustered"/>
        <c:varyColors val="0"/>
        <c:ser>
          <c:idx val="8"/>
          <c:order val="8"/>
          <c:tx>
            <c:strRef>
              <c:f>'spellen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'spellen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'spellen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C5F-4793-B915-D03CAF1DFF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0736"/>
        <c:axId val="547956816"/>
      </c:barChart>
      <c:catAx>
        <c:axId val="5479560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52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52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6032"/>
        <c:crosses val="autoZero"/>
        <c:crossBetween val="between"/>
        <c:majorUnit val="0.2"/>
        <c:minorUnit val="0.02"/>
      </c:valAx>
      <c:catAx>
        <c:axId val="547960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6816"/>
        <c:crosses val="autoZero"/>
        <c:auto val="1"/>
        <c:lblAlgn val="ctr"/>
        <c:lblOffset val="100"/>
        <c:noMultiLvlLbl val="0"/>
      </c:catAx>
      <c:valAx>
        <c:axId val="5479568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0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494071146245062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'hoofdrekenen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2-4B8D-9B3C-9220756A916A}"/>
            </c:ext>
          </c:extLst>
        </c:ser>
        <c:ser>
          <c:idx val="1"/>
          <c:order val="1"/>
          <c:tx>
            <c:strRef>
              <c:f>'hoofdrekenen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(3)'!$I$6:$I$12</c:f>
              <c:numCache>
                <c:formatCode>0%</c:formatCode>
                <c:ptCount val="7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2-4B8D-9B3C-9220756A916A}"/>
            </c:ext>
          </c:extLst>
        </c:ser>
        <c:ser>
          <c:idx val="2"/>
          <c:order val="2"/>
          <c:tx>
            <c:strRef>
              <c:f>'hoofdrekenen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2-4B8D-9B3C-9220756A916A}"/>
            </c:ext>
          </c:extLst>
        </c:ser>
        <c:ser>
          <c:idx val="3"/>
          <c:order val="3"/>
          <c:tx>
            <c:strRef>
              <c:f>'hoofdrekenen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(3)'!$K$6:$K$12</c:f>
              <c:numCache>
                <c:formatCode>0%</c:formatCode>
                <c:ptCount val="7"/>
                <c:pt idx="0">
                  <c:v>0.625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22-4B8D-9B3C-9220756A916A}"/>
            </c:ext>
          </c:extLst>
        </c:ser>
        <c:ser>
          <c:idx val="4"/>
          <c:order val="4"/>
          <c:tx>
            <c:strRef>
              <c:f>'hoofdrekenen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22-4B8D-9B3C-9220756A916A}"/>
            </c:ext>
          </c:extLst>
        </c:ser>
        <c:ser>
          <c:idx val="5"/>
          <c:order val="5"/>
          <c:tx>
            <c:strRef>
              <c:f>'hoofdrekenen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(3)'!$M$6:$M$12</c:f>
              <c:numCache>
                <c:formatCode>0%</c:formatCode>
                <c:ptCount val="7"/>
                <c:pt idx="0">
                  <c:v>0.125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22-4B8D-9B3C-9220756A916A}"/>
            </c:ext>
          </c:extLst>
        </c:ser>
        <c:ser>
          <c:idx val="6"/>
          <c:order val="6"/>
          <c:tx>
            <c:strRef>
              <c:f>'hoofdrekenen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22-4B8D-9B3C-9220756A916A}"/>
            </c:ext>
          </c:extLst>
        </c:ser>
        <c:ser>
          <c:idx val="7"/>
          <c:order val="7"/>
          <c:tx>
            <c:strRef>
              <c:f>'hoofdrekenen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22-4B8D-9B3C-9220756A9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57208"/>
        <c:axId val="547957600"/>
      </c:barChart>
      <c:barChart>
        <c:barDir val="col"/>
        <c:grouping val="clustered"/>
        <c:varyColors val="0"/>
        <c:ser>
          <c:idx val="8"/>
          <c:order val="8"/>
          <c:tx>
            <c:strRef>
              <c:f>'hoofdrekenen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'hoofdrekenen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'hoofdrekenen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622-4B8D-9B3C-9220756A9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57992"/>
        <c:axId val="547958384"/>
      </c:barChart>
      <c:catAx>
        <c:axId val="547957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576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57208"/>
        <c:crosses val="autoZero"/>
        <c:crossBetween val="between"/>
        <c:majorUnit val="0.2"/>
        <c:minorUnit val="0.02"/>
      </c:valAx>
      <c:catAx>
        <c:axId val="547957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58384"/>
        <c:crosses val="autoZero"/>
        <c:auto val="1"/>
        <c:lblAlgn val="ctr"/>
        <c:lblOffset val="100"/>
        <c:noMultiLvlLbl val="0"/>
      </c:catAx>
      <c:valAx>
        <c:axId val="5479583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579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52545563500819"/>
          <c:y val="0.25691699604743085"/>
          <c:w val="8.8126199471587049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658652297844453E-2"/>
          <c:y val="3.1746093258024202E-2"/>
          <c:w val="0.83302449605773865"/>
          <c:h val="0.861112779623906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'rekenen-wiskunde 3-8 (3)'!$H$5</c:f>
              <c:strCache>
                <c:ptCount val="1"/>
                <c:pt idx="0">
                  <c:v>A-jan.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(3)'!$H$6:$H$12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12-4A37-AA3B-B67EFAE950FA}"/>
            </c:ext>
          </c:extLst>
        </c:ser>
        <c:ser>
          <c:idx val="1"/>
          <c:order val="1"/>
          <c:tx>
            <c:strRef>
              <c:f>'rekenen-wiskunde 3-8 (3)'!$I$5</c:f>
              <c:strCache>
                <c:ptCount val="1"/>
                <c:pt idx="0">
                  <c:v>A-jun.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(3)'!$I$6:$I$12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12-4A37-AA3B-B67EFAE950FA}"/>
            </c:ext>
          </c:extLst>
        </c:ser>
        <c:ser>
          <c:idx val="2"/>
          <c:order val="2"/>
          <c:tx>
            <c:strRef>
              <c:f>'rekenen-wiskunde 3-8 (3)'!$J$5</c:f>
              <c:strCache>
                <c:ptCount val="1"/>
                <c:pt idx="0">
                  <c:v>B-jan.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(3)'!$J$6:$J$12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12-4A37-AA3B-B67EFAE950FA}"/>
            </c:ext>
          </c:extLst>
        </c:ser>
        <c:ser>
          <c:idx val="3"/>
          <c:order val="3"/>
          <c:tx>
            <c:strRef>
              <c:f>'rekenen-wiskunde 3-8 (3)'!$K$5</c:f>
              <c:strCache>
                <c:ptCount val="1"/>
                <c:pt idx="0">
                  <c:v>B-jun.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(3)'!$K$6:$K$12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12-4A37-AA3B-B67EFAE950FA}"/>
            </c:ext>
          </c:extLst>
        </c:ser>
        <c:ser>
          <c:idx val="4"/>
          <c:order val="4"/>
          <c:tx>
            <c:strRef>
              <c:f>'rekenen-wiskunde 3-8 (3)'!$L$5</c:f>
              <c:strCache>
                <c:ptCount val="1"/>
                <c:pt idx="0">
                  <c:v>C-jan.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(3)'!$L$6:$L$12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12-4A37-AA3B-B67EFAE950FA}"/>
            </c:ext>
          </c:extLst>
        </c:ser>
        <c:ser>
          <c:idx val="5"/>
          <c:order val="5"/>
          <c:tx>
            <c:strRef>
              <c:f>'rekenen-wiskunde 3-8 (3)'!$M$5</c:f>
              <c:strCache>
                <c:ptCount val="1"/>
                <c:pt idx="0">
                  <c:v>C-jun.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(3)'!$M$6:$M$12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A12-4A37-AA3B-B67EFAE950FA}"/>
            </c:ext>
          </c:extLst>
        </c:ser>
        <c:ser>
          <c:idx val="6"/>
          <c:order val="6"/>
          <c:tx>
            <c:strRef>
              <c:f>'rekenen-wiskunde 3-8 (3)'!$R$5</c:f>
              <c:strCache>
                <c:ptCount val="1"/>
                <c:pt idx="0">
                  <c:v>D/E-jan.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(3)'!$R$6:$R$12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12-4A37-AA3B-B67EFAE950FA}"/>
            </c:ext>
          </c:extLst>
        </c:ser>
        <c:ser>
          <c:idx val="7"/>
          <c:order val="7"/>
          <c:tx>
            <c:strRef>
              <c:f>'rekenen-wiskunde 3-8 (3)'!$S$5</c:f>
              <c:strCache>
                <c:ptCount val="1"/>
                <c:pt idx="0">
                  <c:v>D/E-jun.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(3)'!$S$6:$S$12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12-4A37-AA3B-B67EFAE95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547961128"/>
        <c:axId val="547961912"/>
      </c:barChart>
      <c:barChart>
        <c:barDir val="col"/>
        <c:grouping val="clustered"/>
        <c:varyColors val="0"/>
        <c:ser>
          <c:idx val="8"/>
          <c:order val="8"/>
          <c:tx>
            <c:strRef>
              <c:f>'rekenen-wiskunde 3-8 (3)'!$T$5</c:f>
              <c:strCache>
                <c:ptCount val="1"/>
                <c:pt idx="0">
                  <c:v>25% norm</c:v>
                </c:pt>
              </c:strCache>
            </c:strRef>
          </c:tx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'rekenen-wiskunde 3-8 (3)'!$G$6:$G$12</c:f>
              <c:strCache>
                <c:ptCount val="7"/>
                <c:pt idx="0">
                  <c:v>groep 3</c:v>
                </c:pt>
                <c:pt idx="1">
                  <c:v>groep 4</c:v>
                </c:pt>
                <c:pt idx="2">
                  <c:v>groep 5</c:v>
                </c:pt>
                <c:pt idx="3">
                  <c:v>groep 6</c:v>
                </c:pt>
                <c:pt idx="4">
                  <c:v>groep 7</c:v>
                </c:pt>
                <c:pt idx="5">
                  <c:v>groep 8</c:v>
                </c:pt>
                <c:pt idx="6">
                  <c:v>gemiddeld</c:v>
                </c:pt>
              </c:strCache>
            </c:strRef>
          </c:cat>
          <c:val>
            <c:numRef>
              <c:f>'rekenen-wiskunde 3-8 (3)'!$T$6:$T$12</c:f>
              <c:numCache>
                <c:formatCode>0%</c:formatCode>
                <c:ptCount val="7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0.25</c:v>
                </c:pt>
                <c:pt idx="4">
                  <c:v>0.25</c:v>
                </c:pt>
                <c:pt idx="5">
                  <c:v>0.25</c:v>
                </c:pt>
                <c:pt idx="6">
                  <c:v>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A12-4A37-AA3B-B67EFAE95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7962304"/>
        <c:axId val="547972496"/>
      </c:barChart>
      <c:catAx>
        <c:axId val="54796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- wiskunde 3-8</a:t>
                </a:r>
              </a:p>
            </c:rich>
          </c:tx>
          <c:layout>
            <c:manualLayout>
              <c:xMode val="edge"/>
              <c:yMode val="edge"/>
              <c:x val="0.42115047307398262"/>
              <c:y val="0.9464304981679270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79619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7961128"/>
        <c:crosses val="autoZero"/>
        <c:crossBetween val="between"/>
        <c:majorUnit val="0.2"/>
        <c:minorUnit val="0.02"/>
      </c:valAx>
      <c:catAx>
        <c:axId val="547962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7972496"/>
        <c:crosses val="autoZero"/>
        <c:auto val="1"/>
        <c:lblAlgn val="ctr"/>
        <c:lblOffset val="100"/>
        <c:noMultiLvlLbl val="0"/>
      </c:catAx>
      <c:valAx>
        <c:axId val="5479724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79623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90343628807985155"/>
          <c:y val="0.25889328063241107"/>
          <c:w val="8.8208065125987556E-2"/>
          <c:h val="0.521739130434782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5DA-48B4-8C5B-5A37A32A25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5DA-48B4-8C5B-5A37A32A25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5DA-48B4-8C5B-5A37A32A25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5DA-48B4-8C5B-5A37A32A25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5DA-48B4-8C5B-5A37A32A25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DA-48B4-8C5B-5A37A32A25B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5DA-48B4-8C5B-5A37A32A25B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5DA-48B4-8C5B-5A37A32A25B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5DA-48B4-8C5B-5A37A32A25B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5DA-48B4-8C5B-5A37A32A25B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5DA-48B4-8C5B-5A37A32A25B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5DA-48B4-8C5B-5A37A32A2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6528"/>
        <c:axId val="5348084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5DA-48B4-8C5B-5A37A32A2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6728"/>
        <c:axId val="534799864"/>
      </c:barChart>
      <c:catAx>
        <c:axId val="5348065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84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84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6528"/>
        <c:crosses val="autoZero"/>
        <c:crossBetween val="between"/>
        <c:majorUnit val="0.2"/>
      </c:valAx>
      <c:catAx>
        <c:axId val="53479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9864"/>
        <c:crosses val="autoZero"/>
        <c:auto val="0"/>
        <c:lblAlgn val="ctr"/>
        <c:lblOffset val="100"/>
        <c:noMultiLvlLbl val="0"/>
      </c:catAx>
      <c:valAx>
        <c:axId val="5347998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67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C56-4CF3-A3E8-A8D852B5E87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C56-4CF3-A3E8-A8D852B5E87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C56-4CF3-A3E8-A8D852B5E87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C56-4CF3-A3E8-A8D852B5E87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C56-4CF3-A3E8-A8D852B5E87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56-4CF3-A3E8-A8D852B5E87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C56-4CF3-A3E8-A8D852B5E87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C56-4CF3-A3E8-A8D852B5E87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C56-4CF3-A3E8-A8D852B5E87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C56-4CF3-A3E8-A8D852B5E87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C56-4CF3-A3E8-A8D852B5E87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C56-4CF3-A3E8-A8D852B5E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392"/>
        <c:axId val="5347971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56-4CF3-A3E8-A8D852B5E8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0648"/>
        <c:axId val="534795944"/>
      </c:barChart>
      <c:catAx>
        <c:axId val="53480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7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71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392"/>
        <c:crosses val="autoZero"/>
        <c:crossBetween val="between"/>
        <c:majorUnit val="0.2"/>
      </c:valAx>
      <c:catAx>
        <c:axId val="5348006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944"/>
        <c:crosses val="autoZero"/>
        <c:auto val="0"/>
        <c:lblAlgn val="ctr"/>
        <c:lblOffset val="100"/>
        <c:noMultiLvlLbl val="0"/>
      </c:catAx>
      <c:valAx>
        <c:axId val="534795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06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C16-4E76-9727-77ECF0DF6C3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C16-4E76-9727-77ECF0DF6C3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C16-4E76-9727-77ECF0DF6C3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C16-4E76-9727-77ECF0DF6C3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C16-4E76-9727-77ECF0DF6C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C16-4E76-9727-77ECF0DF6C3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C16-4E76-9727-77ECF0DF6C3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C16-4E76-9727-77ECF0DF6C3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C16-4E76-9727-77ECF0DF6C3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C16-4E76-9727-77ECF0DF6C3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C16-4E76-9727-77ECF0DF6C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C16-4E76-9727-77ECF0DF6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5160"/>
        <c:axId val="534800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4C'!$D$5:$H$5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4C'!$D$52:$H$52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C16-4E76-9727-77ECF0DF6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4376"/>
        <c:axId val="534797512"/>
      </c:barChart>
      <c:catAx>
        <c:axId val="534795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0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0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5160"/>
        <c:crosses val="autoZero"/>
        <c:crossBetween val="between"/>
        <c:majorUnit val="0.2"/>
      </c:valAx>
      <c:catAx>
        <c:axId val="534794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7512"/>
        <c:crosses val="autoZero"/>
        <c:auto val="0"/>
        <c:lblAlgn val="ctr"/>
        <c:lblOffset val="100"/>
        <c:noMultiLvlLbl val="0"/>
      </c:catAx>
      <c:valAx>
        <c:axId val="53479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4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904-43E4-A7FC-4ADDEEF1B10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904-43E4-A7FC-4ADDEEF1B10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904-43E4-A7FC-4ADDEEF1B10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904-43E4-A7FC-4ADDEEF1B10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904-43E4-A7FC-4ADDEEF1B1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4'!$D$12:$H$12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04-43E4-A7FC-4ADDEEF1B10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904-43E4-A7FC-4ADDEEF1B10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904-43E4-A7FC-4ADDEEF1B10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904-43E4-A7FC-4ADDEEF1B10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904-43E4-A7FC-4ADDEEF1B10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904-43E4-A7FC-4ADDEEF1B10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4'!$D$13:$H$13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904-43E4-A7FC-4ADDEEF1B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2216"/>
        <c:axId val="5347939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904-43E4-A7FC-4ADDEEF1B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2608"/>
        <c:axId val="534801432"/>
      </c:barChart>
      <c:catAx>
        <c:axId val="534802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3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39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2216"/>
        <c:crosses val="autoZero"/>
        <c:crossBetween val="between"/>
        <c:majorUnit val="0.2"/>
      </c:valAx>
      <c:catAx>
        <c:axId val="5348026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801432"/>
        <c:crosses val="autoZero"/>
        <c:auto val="0"/>
        <c:lblAlgn val="ctr"/>
        <c:lblOffset val="100"/>
        <c:noMultiLvlLbl val="0"/>
      </c:catAx>
      <c:valAx>
        <c:axId val="5348014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260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trend!$T$47:$T$54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0.39087301587301582</c:v>
                </c:pt>
                <c:pt idx="7">
                  <c:v>0.19047619047619047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C8-489D-B971-556B2A87365A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trend!$U$47:$U$54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0.35019841269841273</c:v>
                </c:pt>
                <c:pt idx="7">
                  <c:v>0.55238095238095231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C8-489D-B971-556B2A87365A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trend!$V$47:$V$54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0.17956349206349206</c:v>
                </c:pt>
                <c:pt idx="7">
                  <c:v>0.22857142857142856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C8-489D-B971-556B2A87365A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trend!$W$47:$W$54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7.9365079365079361E-2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6C8-489D-B971-556B2A87365A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trend!$X$47:$X$54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2.8571428571428571E-2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C8-489D-B971-556B2A873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482-4046-A2AD-46E0B2C968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482-4046-A2AD-46E0B2C968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482-4046-A2AD-46E0B2C968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482-4046-A2AD-46E0B2C968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482-4046-A2AD-46E0B2C968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4'!$D$23:$H$23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82-4046-A2AD-46E0B2C968E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482-4046-A2AD-46E0B2C968E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482-4046-A2AD-46E0B2C968E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482-4046-A2AD-46E0B2C968E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482-4046-A2AD-46E0B2C968E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482-4046-A2AD-46E0B2C968E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482-4046-A2AD-46E0B2C96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1824"/>
        <c:axId val="5347994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82-4046-A2AD-46E0B2C968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798296"/>
        <c:axId val="534795552"/>
      </c:barChart>
      <c:catAx>
        <c:axId val="53480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4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4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1824"/>
        <c:crosses val="autoZero"/>
        <c:crossBetween val="between"/>
        <c:majorUnit val="0.2"/>
      </c:valAx>
      <c:catAx>
        <c:axId val="534798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5552"/>
        <c:crosses val="autoZero"/>
        <c:auto val="0"/>
        <c:lblAlgn val="ctr"/>
        <c:lblOffset val="100"/>
        <c:noMultiLvlLbl val="0"/>
      </c:catAx>
      <c:valAx>
        <c:axId val="534795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798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5C2-46B4-8702-6E1894A22F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5C2-46B4-8702-6E1894A22F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5C2-46B4-8702-6E1894A22F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5C2-46B4-8702-6E1894A22F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5C2-46B4-8702-6E1894A22F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5C2-46B4-8702-6E1894A22F2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5C2-46B4-8702-6E1894A22F2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5C2-46B4-8702-6E1894A22F2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5C2-46B4-8702-6E1894A22F2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5C2-46B4-8702-6E1894A22F2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5C2-46B4-8702-6E1894A22F2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5C2-46B4-8702-6E1894A22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794768"/>
        <c:axId val="5347990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5C2-46B4-8702-6E1894A22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960"/>
        <c:axId val="534793200"/>
      </c:barChart>
      <c:catAx>
        <c:axId val="534794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3568432696278733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9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7990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794768"/>
        <c:crosses val="autoZero"/>
        <c:crossBetween val="between"/>
        <c:majorUnit val="0.2"/>
      </c:valAx>
      <c:catAx>
        <c:axId val="53480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3200"/>
        <c:crosses val="autoZero"/>
        <c:auto val="0"/>
        <c:lblAlgn val="ctr"/>
        <c:lblOffset val="100"/>
        <c:noMultiLvlLbl val="0"/>
      </c:catAx>
      <c:valAx>
        <c:axId val="53479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2D7-447D-B92C-7C0F3B03B5A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2D7-447D-B92C-7C0F3B03B5A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2D7-447D-B92C-7C0F3B03B5A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2D7-447D-B92C-7C0F3B03B5A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2D7-447D-B92C-7C0F3B03B5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4'!$D$45:$H$45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2D7-447D-B92C-7C0F3B03B5A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2D7-447D-B92C-7C0F3B03B5A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2D7-447D-B92C-7C0F3B03B5A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2D7-447D-B92C-7C0F3B03B5A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2D7-447D-B92C-7C0F3B03B5A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2D7-447D-B92C-7C0F3B03B5A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2D7-447D-B92C-7C0F3B03B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803784"/>
        <c:axId val="53480417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2D7-447D-B92C-7C0F3B03B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804568"/>
        <c:axId val="534796336"/>
      </c:barChart>
      <c:catAx>
        <c:axId val="534803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41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80417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803784"/>
        <c:crosses val="autoZero"/>
        <c:crossBetween val="between"/>
        <c:majorUnit val="0.2"/>
      </c:valAx>
      <c:catAx>
        <c:axId val="534804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796336"/>
        <c:crosses val="autoZero"/>
        <c:auto val="0"/>
        <c:lblAlgn val="ctr"/>
        <c:lblOffset val="100"/>
        <c:noMultiLvlLbl val="0"/>
      </c:catAx>
      <c:valAx>
        <c:axId val="53479633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80456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250-43B6-9CBE-3A0D15E7188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250-43B6-9CBE-3A0D15E7188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250-43B6-9CBE-3A0D15E718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250-43B6-9CBE-3A0D15E7188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250-43B6-9CBE-3A0D15E718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4'!$D$56:$H$56</c:f>
              <c:numCache>
                <c:formatCode>0%</c:formatCode>
                <c:ptCount val="5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50-43B6-9CBE-3A0D15E7188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250-43B6-9CBE-3A0D15E7188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250-43B6-9CBE-3A0D15E7188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250-43B6-9CBE-3A0D15E7188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250-43B6-9CBE-3A0D15E7188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250-43B6-9CBE-3A0D15E7188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4'!$D$57:$H$57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250-43B6-9CBE-3A0D15E7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7320"/>
        <c:axId val="53431183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50-43B6-9CBE-3A0D15E718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4184"/>
        <c:axId val="534322416"/>
      </c:barChart>
      <c:catAx>
        <c:axId val="5343173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1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183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320"/>
        <c:crosses val="autoZero"/>
        <c:crossBetween val="between"/>
        <c:majorUnit val="0.2"/>
      </c:valAx>
      <c:catAx>
        <c:axId val="534314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2416"/>
        <c:crosses val="autoZero"/>
        <c:auto val="0"/>
        <c:lblAlgn val="ctr"/>
        <c:lblOffset val="100"/>
        <c:noMultiLvlLbl val="0"/>
      </c:catAx>
      <c:valAx>
        <c:axId val="53432241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4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DDE-43A6-9F60-8D8B532ACE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DDE-43A6-9F60-8D8B532ACE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DDE-43A6-9F60-8D8B532ACE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DDE-43A6-9F60-8D8B532ACE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DDE-43A6-9F60-8D8B532ACE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4'!$D$67:$H$67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DE-43A6-9F60-8D8B532ACEE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DDE-43A6-9F60-8D8B532ACEE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DDE-43A6-9F60-8D8B532ACEE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DDE-43A6-9F60-8D8B532ACEE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DDE-43A6-9F60-8D8B532ACEE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DDE-43A6-9F60-8D8B532ACEE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4'!$D$5:$H$5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4'!$D$68:$H$68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DDE-43A6-9F60-8D8B532A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064"/>
        <c:axId val="5343212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DDE-43A6-9F60-8D8B532AC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5752"/>
        <c:axId val="534314576"/>
      </c:barChart>
      <c:catAx>
        <c:axId val="534320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</a:t>
                </a:r>
                <a:r>
                  <a:rPr lang="nl-NL" baseline="0"/>
                  <a:t> / wiskunde</a:t>
                </a:r>
                <a:endParaRPr lang="nl-NL"/>
              </a:p>
            </c:rich>
          </c:tx>
          <c:layout>
            <c:manualLayout>
              <c:xMode val="edge"/>
              <c:yMode val="edge"/>
              <c:x val="0.39279380848516043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12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12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064"/>
        <c:crosses val="autoZero"/>
        <c:crossBetween val="between"/>
        <c:majorUnit val="0.2"/>
      </c:valAx>
      <c:catAx>
        <c:axId val="534315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4576"/>
        <c:crosses val="autoZero"/>
        <c:auto val="0"/>
        <c:lblAlgn val="ctr"/>
        <c:lblOffset val="100"/>
        <c:noMultiLvlLbl val="0"/>
      </c:catAx>
      <c:valAx>
        <c:axId val="534314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57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FCC-4C95-BDB9-90886E6C40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FCC-4C95-BDB9-90886E6C40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FCC-4C95-BDB9-90886E6C40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FCC-4C95-BDB9-90886E6C40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FCC-4C95-BDB9-90886E6C40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5(A)'!$D$8:$H$8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FCC-4C95-BDB9-90886E6C404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FCC-4C95-BDB9-90886E6C40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FCC-4C95-BDB9-90886E6C40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FCC-4C95-BDB9-90886E6C40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FCC-4C95-BDB9-90886E6C40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FCC-4C95-BDB9-90886E6C40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5(A)'!$D$9:$H$9</c:f>
              <c:numCache>
                <c:formatCode>0%</c:formatCode>
                <c:ptCount val="5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FCC-4C95-BDB9-90886E6C4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0456"/>
        <c:axId val="5343208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CC-4C95-BDB9-90886E6C4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2224"/>
        <c:axId val="534323200"/>
      </c:barChart>
      <c:catAx>
        <c:axId val="534320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8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08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0456"/>
        <c:crosses val="autoZero"/>
        <c:crossBetween val="between"/>
        <c:majorUnit val="0.2"/>
      </c:valAx>
      <c:catAx>
        <c:axId val="534312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3200"/>
        <c:crosses val="autoZero"/>
        <c:auto val="0"/>
        <c:lblAlgn val="ctr"/>
        <c:lblOffset val="100"/>
        <c:noMultiLvlLbl val="0"/>
      </c:catAx>
      <c:valAx>
        <c:axId val="5343232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22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F3E-4BDB-9175-9ECCC37B9E2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F3E-4BDB-9175-9ECCC37B9E2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F3E-4BDB-9175-9ECCC37B9E2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F3E-4BDB-9175-9ECCC37B9E2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F3E-4BDB-9175-9ECCC37B9E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5(A)'!$D$16:$H$16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3E-4BDB-9175-9ECCC37B9E2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3E-4BDB-9175-9ECCC37B9E2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3E-4BDB-9175-9ECCC37B9E2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3E-4BDB-9175-9ECCC37B9E2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3E-4BDB-9175-9ECCC37B9E2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3E-4BDB-9175-9ECCC37B9E2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3E-4BDB-9175-9ECCC37B9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4968"/>
        <c:axId val="534313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F3E-4BDB-9175-9ECCC37B9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3792"/>
        <c:axId val="534315360"/>
      </c:barChart>
      <c:catAx>
        <c:axId val="534314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3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3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4968"/>
        <c:crosses val="autoZero"/>
        <c:crossBetween val="between"/>
        <c:majorUnit val="0.2"/>
      </c:valAx>
      <c:catAx>
        <c:axId val="53431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5360"/>
        <c:crosses val="autoZero"/>
        <c:auto val="0"/>
        <c:lblAlgn val="ctr"/>
        <c:lblOffset val="100"/>
        <c:noMultiLvlLbl val="0"/>
      </c:catAx>
      <c:valAx>
        <c:axId val="5343153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37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F62-43E6-838E-ED183129D4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F62-43E6-838E-ED183129D4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F62-43E6-838E-ED183129D4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F62-43E6-838E-ED183129D4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F62-43E6-838E-ED183129D4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F62-43E6-838E-ED183129D4F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F62-43E6-838E-ED183129D4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F62-43E6-838E-ED183129D4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F62-43E6-838E-ED183129D4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F62-43E6-838E-ED183129D4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F62-43E6-838E-ED183129D4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F62-43E6-838E-ED183129D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3592"/>
        <c:axId val="5343192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F62-43E6-838E-ED183129D4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6928"/>
        <c:axId val="534319672"/>
      </c:barChart>
      <c:catAx>
        <c:axId val="534323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28822568507036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92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92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3592"/>
        <c:crosses val="autoZero"/>
        <c:crossBetween val="between"/>
        <c:majorUnit val="0.2"/>
      </c:valAx>
      <c:catAx>
        <c:axId val="534316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9672"/>
        <c:crosses val="autoZero"/>
        <c:auto val="0"/>
        <c:lblAlgn val="ctr"/>
        <c:lblOffset val="100"/>
        <c:noMultiLvlLbl val="0"/>
      </c:catAx>
      <c:valAx>
        <c:axId val="53431967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69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7A1-4386-9F81-9CDD9EAE44C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7A1-4386-9F81-9CDD9EAE44C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7A1-4386-9F81-9CDD9EAE44C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7A1-4386-9F81-9CDD9EAE44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7A1-4386-9F81-9CDD9EAE44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5(A)'!$D$32:$H$32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7A1-4386-9F81-9CDD9EAE44C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A1-4386-9F81-9CDD9EAE44C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A1-4386-9F81-9CDD9EAE44C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A1-4386-9F81-9CDD9EAE44C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A1-4386-9F81-9CDD9EAE44C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A1-4386-9F81-9CDD9EAE44C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A1-4386-9F81-9CDD9EAE4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18496"/>
        <c:axId val="5343177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7A1-4386-9F81-9CDD9EAE4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18888"/>
        <c:axId val="534313008"/>
      </c:barChart>
      <c:catAx>
        <c:axId val="534318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177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18496"/>
        <c:crosses val="autoZero"/>
        <c:crossBetween val="between"/>
        <c:majorUnit val="0.2"/>
      </c:valAx>
      <c:catAx>
        <c:axId val="534318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13008"/>
        <c:crosses val="autoZero"/>
        <c:auto val="0"/>
        <c:lblAlgn val="ctr"/>
        <c:lblOffset val="100"/>
        <c:noMultiLvlLbl val="0"/>
      </c:catAx>
      <c:valAx>
        <c:axId val="5343130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188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44-4A44-8E4D-C7C5F57054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744-4A44-8E4D-C7C5F57054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744-4A44-8E4D-C7C5F57054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D744-4A44-8E4D-C7C5F57054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744-4A44-8E4D-C7C5F57054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5(A)'!$D$40:$H$40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744-4A44-8E4D-C7C5F57054A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744-4A44-8E4D-C7C5F57054A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744-4A44-8E4D-C7C5F57054A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744-4A44-8E4D-C7C5F57054A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744-4A44-8E4D-C7C5F57054A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744-4A44-8E4D-C7C5F57054A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5(A)'!$D$41:$H$41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744-4A44-8E4D-C7C5F5705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2024"/>
        <c:axId val="534324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744-4A44-8E4D-C7C5F57054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944"/>
        <c:axId val="534327512"/>
      </c:barChart>
      <c:catAx>
        <c:axId val="534322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4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2024"/>
        <c:crosses val="autoZero"/>
        <c:crossBetween val="between"/>
        <c:majorUnit val="0.2"/>
      </c:valAx>
      <c:catAx>
        <c:axId val="534325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7512"/>
        <c:crosses val="autoZero"/>
        <c:auto val="0"/>
        <c:lblAlgn val="ctr"/>
        <c:lblOffset val="100"/>
        <c:noMultiLvlLbl val="0"/>
      </c:catAx>
      <c:valAx>
        <c:axId val="5343275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779301582578796E-2"/>
          <c:y val="0.17098659078506279"/>
          <c:w val="0.9502755205977591"/>
          <c:h val="0.813741716691354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trend!$T$6</c:f>
              <c:strCache>
                <c:ptCount val="1"/>
                <c:pt idx="0">
                  <c:v>A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FFFFFF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trend!$T$57:$T$64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6.5476190476190479E-2</c:v>
                </c:pt>
                <c:pt idx="7">
                  <c:v>0.44047619047619041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F-462A-955D-DCDAE165BC74}"/>
            </c:ext>
          </c:extLst>
        </c:ser>
        <c:ser>
          <c:idx val="1"/>
          <c:order val="1"/>
          <c:tx>
            <c:strRef>
              <c:f>trend!$U$6</c:f>
              <c:strCache>
                <c:ptCount val="1"/>
                <c:pt idx="0">
                  <c:v>B</c:v>
                </c:pt>
              </c:strCache>
            </c:strRef>
          </c:tx>
          <c:spPr>
            <a:solidFill>
              <a:srgbClr val="00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trend!$U$57:$U$64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0.1765873015873016</c:v>
                </c:pt>
                <c:pt idx="7">
                  <c:v>0.2857142857142857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1F-462A-955D-DCDAE165BC74}"/>
            </c:ext>
          </c:extLst>
        </c:ser>
        <c:ser>
          <c:idx val="2"/>
          <c:order val="2"/>
          <c:tx>
            <c:strRef>
              <c:f>trend!$V$6</c:f>
              <c:strCache>
                <c:ptCount val="1"/>
                <c:pt idx="0">
                  <c:v>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trend!$V$57:$V$64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0.2341269841269841</c:v>
                </c:pt>
                <c:pt idx="7">
                  <c:v>0.27380952380952384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1F-462A-955D-DCDAE165BC74}"/>
            </c:ext>
          </c:extLst>
        </c:ser>
        <c:ser>
          <c:idx val="3"/>
          <c:order val="3"/>
          <c:tx>
            <c:strRef>
              <c:f>trend!$W$6</c:f>
              <c:strCache>
                <c:ptCount val="1"/>
                <c:pt idx="0">
                  <c:v>D</c:v>
                </c:pt>
              </c:strCache>
            </c:strRef>
          </c:tx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trend!$W$57:$W$64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2.3809523809523808E-2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1F-462A-955D-DCDAE165BC74}"/>
            </c:ext>
          </c:extLst>
        </c:ser>
        <c:ser>
          <c:idx val="4"/>
          <c:order val="4"/>
          <c:tx>
            <c:strRef>
              <c:f>trend!$X$6</c:f>
              <c:strCache>
                <c:ptCount val="1"/>
                <c:pt idx="0">
                  <c:v>E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i="0" u="none" strike="noStrike" baseline="0">
                    <a:solidFill>
                      <a:schemeClr val="bg1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trend!$X$57:$X$64</c:f>
              <c:numCache>
                <c:formatCode>0%</c:formatCode>
                <c:ptCount val="8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51F-462A-955D-DCDAE165B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52501256"/>
        <c:axId val="552499296"/>
      </c:barChart>
      <c:catAx>
        <c:axId val="552501256"/>
        <c:scaling>
          <c:orientation val="minMax"/>
        </c:scaling>
        <c:delete val="1"/>
        <c:axPos val="l"/>
        <c:majorTickMark val="out"/>
        <c:minorTickMark val="none"/>
        <c:tickLblPos val="nextTo"/>
        <c:crossAx val="552499296"/>
        <c:crosses val="autoZero"/>
        <c:auto val="1"/>
        <c:lblAlgn val="ctr"/>
        <c:lblOffset val="100"/>
        <c:noMultiLvlLbl val="0"/>
      </c:catAx>
      <c:valAx>
        <c:axId val="552499296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552501256"/>
        <c:crosses val="autoZero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70C0"/>
      </a:solidFill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B6-4899-8F0C-666AF9997C3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DB6-4899-8F0C-666AF9997C3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DB6-4899-8F0C-666AF9997C3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DB6-4899-8F0C-666AF9997C3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DB6-4899-8F0C-666AF9997C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5(A)'!$D$48:$H$48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B6-4899-8F0C-666AF9997C3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DB6-4899-8F0C-666AF9997C3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DB6-4899-8F0C-666AF9997C3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DB6-4899-8F0C-666AF9997C3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DB6-4899-8F0C-666AF9997C3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DB6-4899-8F0C-666AF9997C3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DB6-4899-8F0C-666AF9997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4324376"/>
        <c:axId val="534325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B6-4899-8F0C-666AF9997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4325552"/>
        <c:axId val="534326728"/>
      </c:barChart>
      <c:catAx>
        <c:axId val="53432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5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4325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4324376"/>
        <c:crosses val="autoZero"/>
        <c:crossBetween val="between"/>
        <c:majorUnit val="0.2"/>
      </c:valAx>
      <c:catAx>
        <c:axId val="534325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4326728"/>
        <c:crosses val="autoZero"/>
        <c:auto val="0"/>
        <c:lblAlgn val="ctr"/>
        <c:lblOffset val="100"/>
        <c:noMultiLvlLbl val="0"/>
      </c:catAx>
      <c:valAx>
        <c:axId val="5343267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43255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7B5-4300-9627-09241C5B56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7B5-4300-9627-09241C5B56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7B5-4300-9627-09241C5B56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7B5-4300-9627-09241C5B56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7B5-4300-9627-09241C5B56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B5-4300-9627-09241C5B56A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7B5-4300-9627-09241C5B56A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7B5-4300-9627-09241C5B56A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7B5-4300-9627-09241C5B56A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7B5-4300-9627-09241C5B56A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7B5-4300-9627-09241C5B56A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7B5-4300-9627-09241C5B5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4776"/>
        <c:axId val="53565634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7B5-4300-9627-09241C5B5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7520"/>
        <c:axId val="535655168"/>
      </c:barChart>
      <c:catAx>
        <c:axId val="535654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6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634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776"/>
        <c:crosses val="autoZero"/>
        <c:crossBetween val="between"/>
        <c:majorUnit val="0.2"/>
      </c:valAx>
      <c:catAx>
        <c:axId val="535657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5168"/>
        <c:crosses val="autoZero"/>
        <c:auto val="0"/>
        <c:lblAlgn val="ctr"/>
        <c:lblOffset val="100"/>
        <c:noMultiLvlLbl val="0"/>
      </c:catAx>
      <c:valAx>
        <c:axId val="5356551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7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963-486F-A23A-1D4505DBFA6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963-486F-A23A-1D4505DBFA6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963-486F-A23A-1D4505DBFA6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963-486F-A23A-1D4505DBFA6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963-486F-A23A-1D4505DBFA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963-486F-A23A-1D4505DBFA6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963-486F-A23A-1D4505DBFA64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963-486F-A23A-1D4505DBFA64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963-486F-A23A-1D4505DBFA64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963-486F-A23A-1D4505DBFA64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963-486F-A23A-1D4505DBFA64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963-486F-A23A-1D4505DB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5560"/>
        <c:axId val="5356559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963-486F-A23A-1D4505DBF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6736"/>
        <c:axId val="535657128"/>
      </c:barChart>
      <c:catAx>
        <c:axId val="535655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59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5560"/>
        <c:crosses val="autoZero"/>
        <c:crossBetween val="between"/>
        <c:majorUnit val="0.2"/>
      </c:valAx>
      <c:catAx>
        <c:axId val="53565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7128"/>
        <c:crosses val="autoZero"/>
        <c:auto val="0"/>
        <c:lblAlgn val="ctr"/>
        <c:lblOffset val="100"/>
        <c:noMultiLvlLbl val="0"/>
      </c:catAx>
      <c:valAx>
        <c:axId val="535657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67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B28-4F9D-8760-1828DC4D74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B28-4F9D-8760-1828DC4D74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B28-4F9D-8760-1828DC4D74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B28-4F9D-8760-1828DC4D74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B28-4F9D-8760-1828DC4D74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B28-4F9D-8760-1828DC4D74B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28-4F9D-8760-1828DC4D74B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28-4F9D-8760-1828DC4D74B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28-4F9D-8760-1828DC4D74B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28-4F9D-8760-1828DC4D74B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28-4F9D-8760-1828DC4D74B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28-4F9D-8760-1828DC4D7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1640"/>
        <c:axId val="535654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28-4F9D-8760-1828DC4D7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032"/>
        <c:axId val="535652424"/>
      </c:barChart>
      <c:catAx>
        <c:axId val="535651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4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4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1640"/>
        <c:crosses val="autoZero"/>
        <c:crossBetween val="between"/>
        <c:majorUnit val="0.2"/>
      </c:valAx>
      <c:catAx>
        <c:axId val="535652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2424"/>
        <c:crosses val="autoZero"/>
        <c:auto val="0"/>
        <c:lblAlgn val="ctr"/>
        <c:lblOffset val="100"/>
        <c:noMultiLvlLbl val="0"/>
      </c:catAx>
      <c:valAx>
        <c:axId val="5356524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0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0D-4470-B369-CBD7A94F122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90D-4470-B369-CBD7A94F122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90D-4470-B369-CBD7A94F122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90D-4470-B369-CBD7A94F122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90D-4470-B369-CBD7A94F12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90D-4470-B369-CBD7A94F122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90D-4470-B369-CBD7A94F122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90D-4470-B369-CBD7A94F122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90D-4470-B369-CBD7A94F122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90D-4470-B369-CBD7A94F122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90D-4470-B369-CBD7A94F122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90D-4470-B369-CBD7A94F1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4976"/>
        <c:axId val="53564732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90D-4470-B369-CBD7A94F1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52816"/>
        <c:axId val="535651248"/>
      </c:barChart>
      <c:catAx>
        <c:axId val="53564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732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4976"/>
        <c:crosses val="autoZero"/>
        <c:crossBetween val="between"/>
        <c:majorUnit val="0.2"/>
      </c:valAx>
      <c:catAx>
        <c:axId val="53565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1248"/>
        <c:crosses val="autoZero"/>
        <c:auto val="0"/>
        <c:lblAlgn val="ctr"/>
        <c:lblOffset val="100"/>
        <c:noMultiLvlLbl val="0"/>
      </c:catAx>
      <c:valAx>
        <c:axId val="53565124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52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B16-47EC-B02B-E0A58AAFB0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B16-47EC-B02B-E0A58AAFB0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B16-47EC-B02B-E0A58AAFB0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B16-47EC-B02B-E0A58AAFB0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B16-47EC-B02B-E0A58AAFB0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16-47EC-B02B-E0A58AAFB04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B16-47EC-B02B-E0A58AAFB04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B16-47EC-B02B-E0A58AAFB04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B16-47EC-B02B-E0A58AAFB04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B16-47EC-B02B-E0A58AAFB04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B16-47EC-B02B-E0A58AAFB04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B16-47EC-B02B-E0A58AAFB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0856"/>
        <c:axId val="5356453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B16-47EC-B02B-E0A58AAFB0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3016"/>
        <c:axId val="535647720"/>
      </c:barChart>
      <c:catAx>
        <c:axId val="5356508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53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53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856"/>
        <c:crosses val="autoZero"/>
        <c:crossBetween val="between"/>
        <c:majorUnit val="0.2"/>
      </c:valAx>
      <c:catAx>
        <c:axId val="535643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7720"/>
        <c:crosses val="autoZero"/>
        <c:auto val="0"/>
        <c:lblAlgn val="ctr"/>
        <c:lblOffset val="100"/>
        <c:noMultiLvlLbl val="0"/>
      </c:catAx>
      <c:valAx>
        <c:axId val="5356477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30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B0-4E59-8964-57E70C79A6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4B0-4E59-8964-57E70C79A6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4B0-4E59-8964-57E70C79A6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4B0-4E59-8964-57E70C79A6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4B0-4E59-8964-57E70C79A6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4B0-4E59-8964-57E70C79A6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4B0-4E59-8964-57E70C79A6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4B0-4E59-8964-57E70C79A6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4B0-4E59-8964-57E70C79A6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4B0-4E59-8964-57E70C79A6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4B0-4E59-8964-57E70C79A6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4B0-4E59-8964-57E70C79A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208"/>
        <c:axId val="53565007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4B0-4E59-8964-57E70C79A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5760"/>
        <c:axId val="535643408"/>
      </c:barChart>
      <c:catAx>
        <c:axId val="535653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0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5007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208"/>
        <c:crosses val="autoZero"/>
        <c:crossBetween val="between"/>
        <c:majorUnit val="0.2"/>
      </c:valAx>
      <c:catAx>
        <c:axId val="535645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3408"/>
        <c:crosses val="autoZero"/>
        <c:auto val="0"/>
        <c:lblAlgn val="ctr"/>
        <c:lblOffset val="100"/>
        <c:noMultiLvlLbl val="0"/>
      </c:catAx>
      <c:valAx>
        <c:axId val="5356434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57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5C9-4334-9FAC-EB9226CA9C9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5C9-4334-9FAC-EB9226CA9C9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5C9-4334-9FAC-EB9226CA9C9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5C9-4334-9FAC-EB9226CA9C9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5C9-4334-9FAC-EB9226CA9C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5C9-4334-9FAC-EB9226CA9C9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5C9-4334-9FAC-EB9226CA9C9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5C9-4334-9FAC-EB9226CA9C9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5C9-4334-9FAC-EB9226CA9C9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5C9-4334-9FAC-EB9226CA9C9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5C9-4334-9FAC-EB9226CA9C9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5C9-4334-9FAC-EB9226CA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8112"/>
        <c:axId val="53564693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C9-4334-9FAC-EB9226CA9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9680"/>
        <c:axId val="535646544"/>
      </c:barChart>
      <c:catAx>
        <c:axId val="53564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6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693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112"/>
        <c:crosses val="autoZero"/>
        <c:crossBetween val="between"/>
        <c:majorUnit val="0.2"/>
      </c:valAx>
      <c:catAx>
        <c:axId val="535649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46544"/>
        <c:crosses val="autoZero"/>
        <c:auto val="0"/>
        <c:lblAlgn val="ctr"/>
        <c:lblOffset val="100"/>
        <c:noMultiLvlLbl val="0"/>
      </c:catAx>
      <c:valAx>
        <c:axId val="5356465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96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9EF-430B-95B9-4A7B26B299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9EF-430B-95B9-4A7B26B299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9EF-430B-95B9-4A7B26B299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9EF-430B-95B9-4A7B26B299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9EF-430B-95B9-4A7B26B299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EF-430B-95B9-4A7B26B2994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9EF-430B-95B9-4A7B26B299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9EF-430B-95B9-4A7B26B299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9EF-430B-95B9-4A7B26B299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9EF-430B-95B9-4A7B26B299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9EF-430B-95B9-4A7B26B299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9EF-430B-95B9-4A7B26B2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43800"/>
        <c:axId val="5356485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9EF-430B-95B9-4A7B26B29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5648896"/>
        <c:axId val="535650464"/>
      </c:barChart>
      <c:catAx>
        <c:axId val="535643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8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56485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43800"/>
        <c:crosses val="autoZero"/>
        <c:crossBetween val="between"/>
        <c:majorUnit val="0.2"/>
      </c:valAx>
      <c:catAx>
        <c:axId val="5356488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5650464"/>
        <c:crosses val="autoZero"/>
        <c:auto val="0"/>
        <c:lblAlgn val="ctr"/>
        <c:lblOffset val="100"/>
        <c:noMultiLvlLbl val="0"/>
      </c:catAx>
      <c:valAx>
        <c:axId val="535650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56488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8A-4D05-8B86-CC2469CA37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08A-4D05-8B86-CC2469CA37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08A-4D05-8B86-CC2469CA37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08A-4D05-8B86-CC2469CA37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08A-4D05-8B86-CC2469CA37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8A-4D05-8B86-CC2469CA374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08A-4D05-8B86-CC2469CA374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08A-4D05-8B86-CC2469CA374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08A-4D05-8B86-CC2469CA374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08A-4D05-8B86-CC2469CA374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08A-4D05-8B86-CC2469CA374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08A-4D05-8B86-CC2469CA3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5653992"/>
        <c:axId val="5366671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08A-4D05-8B86-CC2469CA37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816"/>
        <c:axId val="536669128"/>
      </c:barChart>
      <c:catAx>
        <c:axId val="53565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1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5653992"/>
        <c:crosses val="autoZero"/>
        <c:crossBetween val="between"/>
        <c:majorUnit val="0.2"/>
      </c:valAx>
      <c:catAx>
        <c:axId val="536664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9128"/>
        <c:crosses val="autoZero"/>
        <c:auto val="0"/>
        <c:lblAlgn val="ctr"/>
        <c:lblOffset val="100"/>
        <c:noMultiLvlLbl val="0"/>
      </c:catAx>
      <c:valAx>
        <c:axId val="53666912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8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734-41E7-95C6-E833B03AB8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734-41E7-95C6-E833B03AB8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734-41E7-95C6-E833B03AB8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734-41E7-95C6-E833B03AB8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734-41E7-95C6-E833B03AB8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34-41E7-95C6-E833B03AB89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734-41E7-95C6-E833B03AB89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734-41E7-95C6-E833B03AB89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734-41E7-95C6-E833B03AB89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734-41E7-95C6-E833B03AB89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734-41E7-95C6-E833B03AB89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3(A)'!$D$9:$H$9</c:f>
              <c:numCache>
                <c:formatCode>0%</c:formatCode>
                <c:ptCount val="5"/>
                <c:pt idx="0">
                  <c:v>0.25</c:v>
                </c:pt>
                <c:pt idx="1">
                  <c:v>0.125</c:v>
                </c:pt>
                <c:pt idx="2">
                  <c:v>0.375</c:v>
                </c:pt>
                <c:pt idx="3">
                  <c:v>0.125</c:v>
                </c:pt>
                <c:pt idx="4">
                  <c:v>0.125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734-41E7-95C6-E833B03AB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6184"/>
        <c:axId val="4343773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734-41E7-95C6-E833B03AB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34373440"/>
        <c:axId val="434372656"/>
      </c:barChart>
      <c:catAx>
        <c:axId val="434376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</a:t>
                </a:r>
              </a:p>
            </c:rich>
          </c:tx>
          <c:layout>
            <c:manualLayout>
              <c:xMode val="edge"/>
              <c:yMode val="edge"/>
              <c:x val="0.33150131999157184"/>
              <c:y val="0.9307716055128850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73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73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6184"/>
        <c:crosses val="autoZero"/>
        <c:crossBetween val="between"/>
        <c:majorUnit val="0.2"/>
      </c:valAx>
      <c:catAx>
        <c:axId val="4343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34372656"/>
        <c:crosses val="autoZero"/>
        <c:auto val="0"/>
        <c:lblAlgn val="ctr"/>
        <c:lblOffset val="100"/>
        <c:noMultiLvlLbl val="0"/>
      </c:catAx>
      <c:valAx>
        <c:axId val="4343726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343734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914-4DEF-A0A9-9BC612070E5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914-4DEF-A0A9-9BC612070E5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914-4DEF-A0A9-9BC612070E5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1914-4DEF-A0A9-9BC612070E5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914-4DEF-A0A9-9BC612070E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14-4DEF-A0A9-9BC612070E5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1914-4DEF-A0A9-9BC612070E5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1914-4DEF-A0A9-9BC612070E5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1914-4DEF-A0A9-9BC612070E5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1914-4DEF-A0A9-9BC612070E5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1914-4DEF-A0A9-9BC612070E5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914-4DEF-A0A9-9BC612070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5992"/>
        <c:axId val="536666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914-4DEF-A0A9-9BC612070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520"/>
        <c:axId val="536670696"/>
      </c:barChart>
      <c:catAx>
        <c:axId val="536665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6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5992"/>
        <c:crosses val="autoZero"/>
        <c:crossBetween val="between"/>
        <c:majorUnit val="0.2"/>
      </c:valAx>
      <c:catAx>
        <c:axId val="53666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0696"/>
        <c:crosses val="autoZero"/>
        <c:auto val="0"/>
        <c:lblAlgn val="ctr"/>
        <c:lblOffset val="100"/>
        <c:noMultiLvlLbl val="0"/>
      </c:catAx>
      <c:valAx>
        <c:axId val="53667069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5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69-4E1F-86D8-56CFEDD3C67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69-4E1F-86D8-56CFEDD3C67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69-4E1F-86D8-56CFEDD3C67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769-4E1F-86D8-56CFEDD3C67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769-4E1F-86D8-56CFEDD3C67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769-4E1F-86D8-56CFEDD3C67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769-4E1F-86D8-56CFEDD3C67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769-4E1F-86D8-56CFEDD3C67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769-4E1F-86D8-56CFEDD3C67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769-4E1F-86D8-56CFEDD3C67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769-4E1F-86D8-56CFEDD3C67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769-4E1F-86D8-56CFEDD3C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8736"/>
        <c:axId val="5366742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769-4E1F-86D8-56CFEDD3C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8344"/>
        <c:axId val="536664032"/>
      </c:barChart>
      <c:catAx>
        <c:axId val="536668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2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8736"/>
        <c:crosses val="autoZero"/>
        <c:crossBetween val="between"/>
        <c:majorUnit val="0.2"/>
      </c:valAx>
      <c:catAx>
        <c:axId val="536668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4032"/>
        <c:crosses val="autoZero"/>
        <c:auto val="0"/>
        <c:lblAlgn val="ctr"/>
        <c:lblOffset val="100"/>
        <c:noMultiLvlLbl val="0"/>
      </c:catAx>
      <c:valAx>
        <c:axId val="5366640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83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541-4569-BB24-DDB486743C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541-4569-BB24-DDB486743C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541-4569-BB24-DDB486743C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541-4569-BB24-DDB486743C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541-4569-BB24-DDB486743C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541-4569-BB24-DDB486743C8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541-4569-BB24-DDB486743C8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541-4569-BB24-DDB486743C8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541-4569-BB24-DDB486743C8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541-4569-BB24-DDB486743C8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541-4569-BB24-DDB486743C8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541-4569-BB24-DDB486743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264"/>
        <c:axId val="5366675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5C'!$D$5:$H$5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5C'!$D$52:$H$52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541-4569-BB24-DDB486743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9912"/>
        <c:axId val="536666776"/>
      </c:barChart>
      <c:catAx>
        <c:axId val="536672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5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75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264"/>
        <c:crosses val="autoZero"/>
        <c:crossBetween val="between"/>
        <c:majorUnit val="0.2"/>
      </c:valAx>
      <c:catAx>
        <c:axId val="536669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66776"/>
        <c:crosses val="autoZero"/>
        <c:auto val="0"/>
        <c:lblAlgn val="ctr"/>
        <c:lblOffset val="100"/>
        <c:noMultiLvlLbl val="0"/>
      </c:catAx>
      <c:valAx>
        <c:axId val="536666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991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AD3-4AE6-8E4E-4E90E61DE40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AD3-4AE6-8E4E-4E90E61DE40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AD3-4AE6-8E4E-4E90E61DE40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AD3-4AE6-8E4E-4E90E61DE40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AD3-4AE6-8E4E-4E90E61DE4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5'!$D$12:$H$12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AD3-4AE6-8E4E-4E90E61DE40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AD3-4AE6-8E4E-4E90E61DE40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AD3-4AE6-8E4E-4E90E61DE40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AD3-4AE6-8E4E-4E90E61DE40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AD3-4AE6-8E4E-4E90E61DE40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AD3-4AE6-8E4E-4E90E61DE40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5'!$D$13:$H$13</c:f>
              <c:numCache>
                <c:formatCode>0%</c:formatCode>
                <c:ptCount val="5"/>
                <c:pt idx="0">
                  <c:v>0.33333333333333331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AD3-4AE6-8E4E-4E90E61DE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2656"/>
        <c:axId val="5366703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AD3-4AE6-8E4E-4E90E61DE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1088"/>
        <c:axId val="536671480"/>
      </c:barChart>
      <c:catAx>
        <c:axId val="536672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03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03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2656"/>
        <c:crosses val="autoZero"/>
        <c:crossBetween val="between"/>
        <c:majorUnit val="0.2"/>
      </c:valAx>
      <c:catAx>
        <c:axId val="536671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1480"/>
        <c:crosses val="autoZero"/>
        <c:auto val="0"/>
        <c:lblAlgn val="ctr"/>
        <c:lblOffset val="100"/>
        <c:noMultiLvlLbl val="0"/>
      </c:catAx>
      <c:valAx>
        <c:axId val="5366714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108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D2-4CFD-A264-95A0AEA7B2F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DD2-4CFD-A264-95A0AEA7B2F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DD2-4CFD-A264-95A0AEA7B2F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DD2-4CFD-A264-95A0AEA7B2F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DD2-4CFD-A264-95A0AEA7B2F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5'!$D$23:$H$23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D2-4CFD-A264-95A0AEA7B2F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DD2-4CFD-A264-95A0AEA7B2F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DD2-4CFD-A264-95A0AEA7B2F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DD2-4CFD-A264-95A0AEA7B2F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DD2-4CFD-A264-95A0AEA7B2F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DD2-4CFD-A264-95A0AEA7B2F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DD2-4CFD-A264-95A0AEA7B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7952"/>
        <c:axId val="5366730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D2-4CFD-A264-95A0AEA7B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4424"/>
        <c:axId val="536673832"/>
      </c:barChart>
      <c:catAx>
        <c:axId val="536667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3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30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7952"/>
        <c:crosses val="autoZero"/>
        <c:crossBetween val="between"/>
        <c:majorUnit val="0.2"/>
      </c:valAx>
      <c:catAx>
        <c:axId val="536664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3832"/>
        <c:crosses val="autoZero"/>
        <c:auto val="0"/>
        <c:lblAlgn val="ctr"/>
        <c:lblOffset val="100"/>
        <c:noMultiLvlLbl val="0"/>
      </c:catAx>
      <c:valAx>
        <c:axId val="53667383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442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6E-4BF8-B660-9E739D9EE5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C6E-4BF8-B660-9E739D9EE5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C6E-4BF8-B660-9E739D9EE5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C6E-4BF8-B660-9E739D9EE5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C6E-4BF8-B660-9E739D9EE5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5'!$D$34:$H$34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6E-4BF8-B660-9E739D9EE5F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C6E-4BF8-B660-9E739D9EE5F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C6E-4BF8-B660-9E739D9EE5F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C6E-4BF8-B660-9E739D9EE5F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C6E-4BF8-B660-9E739D9EE5F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C6E-4BF8-B660-9E739D9EE5F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5'!$D$35:$H$35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C6E-4BF8-B660-9E739D9E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62464"/>
        <c:axId val="536662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C6E-4BF8-B660-9E739D9EE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63248"/>
        <c:axId val="536676968"/>
      </c:barChart>
      <c:catAx>
        <c:axId val="536662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1921146075670381"/>
              <c:y val="0.950368476723705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62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62464"/>
        <c:crosses val="autoZero"/>
        <c:crossBetween val="between"/>
        <c:majorUnit val="0.2"/>
      </c:valAx>
      <c:catAx>
        <c:axId val="5366632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968"/>
        <c:crosses val="autoZero"/>
        <c:auto val="0"/>
        <c:lblAlgn val="ctr"/>
        <c:lblOffset val="100"/>
        <c:noMultiLvlLbl val="0"/>
      </c:catAx>
      <c:valAx>
        <c:axId val="53667696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632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2B1-4ACE-A29E-618C58BDD8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2B1-4ACE-A29E-618C58BDD8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2B1-4ACE-A29E-618C58BDD8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2B1-4ACE-A29E-618C58BDD8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2B1-4ACE-A29E-618C58BDD8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5'!$D$45:$H$45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2B1-4ACE-A29E-618C58BDD8D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2B1-4ACE-A29E-618C58BDD8D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2B1-4ACE-A29E-618C58BDD8D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2B1-4ACE-A29E-618C58BDD8D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2B1-4ACE-A29E-618C58BDD8D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2B1-4ACE-A29E-618C58BDD8D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5'!$D$46:$H$46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2B1-4ACE-A29E-618C58BDD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5008"/>
        <c:axId val="5366754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2B1-4ACE-A29E-618C58BDD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6676184"/>
        <c:axId val="536676576"/>
      </c:barChart>
      <c:catAx>
        <c:axId val="53667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6354276027996494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54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5008"/>
        <c:crosses val="autoZero"/>
        <c:crossBetween val="between"/>
        <c:majorUnit val="0.2"/>
      </c:valAx>
      <c:catAx>
        <c:axId val="536676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6676576"/>
        <c:crosses val="autoZero"/>
        <c:auto val="0"/>
        <c:lblAlgn val="ctr"/>
        <c:lblOffset val="100"/>
        <c:noMultiLvlLbl val="0"/>
      </c:catAx>
      <c:valAx>
        <c:axId val="5366765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667618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9B-43DF-97EC-65D8B046F6D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9B-43DF-97EC-65D8B046F6D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9B-43DF-97EC-65D8B046F6D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9B-43DF-97EC-65D8B046F6D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9B-43DF-97EC-65D8B046F6D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5'!$D$56:$H$56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9B-43DF-97EC-65D8B046F6D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9B-43DF-97EC-65D8B046F6D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9B-43DF-97EC-65D8B046F6D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9B-43DF-97EC-65D8B046F6D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9B-43DF-97EC-65D8B046F6D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9B-43DF-97EC-65D8B046F6D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5'!$D$57:$H$57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9B-43DF-97EC-65D8B046F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6677752"/>
        <c:axId val="53667461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9B-43DF-97EC-65D8B046F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672"/>
        <c:axId val="539122456"/>
      </c:barChart>
      <c:catAx>
        <c:axId val="536677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41666776027996499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46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667461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6677752"/>
        <c:crosses val="autoZero"/>
        <c:crossBetween val="between"/>
        <c:majorUnit val="0.2"/>
      </c:valAx>
      <c:catAx>
        <c:axId val="539121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2456"/>
        <c:crosses val="autoZero"/>
        <c:auto val="0"/>
        <c:lblAlgn val="ctr"/>
        <c:lblOffset val="100"/>
        <c:noMultiLvlLbl val="0"/>
      </c:catAx>
      <c:valAx>
        <c:axId val="53912245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6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D5A-4397-95ED-3EF62FBAE7D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D5A-4397-95ED-3EF62FBAE7D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D5A-4397-95ED-3EF62FBAE7D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D5A-4397-95ED-3EF62FBAE7D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D5A-4397-95ED-3EF62FBAE7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5'!$D$67:$H$67</c:f>
              <c:numCache>
                <c:formatCode>0%</c:formatCode>
                <c:ptCount val="5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D5A-4397-95ED-3EF62FBAE7D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D5A-4397-95ED-3EF62FBAE7D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D5A-4397-95ED-3EF62FBAE7D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D5A-4397-95ED-3EF62FBAE7D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D5A-4397-95ED-3EF62FBAE7D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D5A-4397-95ED-3EF62FBAE7D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5'!$D$5:$H$5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5'!$D$68:$H$68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D5A-4397-95ED-3EF62FBAE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3240"/>
        <c:axId val="5391252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D5A-4397-95ED-3EF62FBAE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1472"/>
        <c:axId val="539127552"/>
      </c:barChart>
      <c:catAx>
        <c:axId val="539123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/ wiskunde</a:t>
                </a:r>
              </a:p>
            </c:rich>
          </c:tx>
          <c:layout>
            <c:manualLayout>
              <c:xMode val="edge"/>
              <c:yMode val="edge"/>
              <c:x val="0.39279380848516043"/>
              <c:y val="0.9503684687333424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52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52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3240"/>
        <c:crosses val="autoZero"/>
        <c:crossBetween val="between"/>
        <c:majorUnit val="0.2"/>
      </c:valAx>
      <c:catAx>
        <c:axId val="539131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552"/>
        <c:crosses val="autoZero"/>
        <c:auto val="0"/>
        <c:lblAlgn val="ctr"/>
        <c:lblOffset val="100"/>
        <c:noMultiLvlLbl val="0"/>
      </c:catAx>
      <c:valAx>
        <c:axId val="5391275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14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3C0-404B-A1ED-0C82BA0462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03C0-404B-A1ED-0C82BA0462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3C0-404B-A1ED-0C82BA0462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3C0-404B-A1ED-0C82BA0462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03C0-404B-A1ED-0C82BA0462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6(A)'!$D$8:$H$8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3C0-404B-A1ED-0C82BA0462A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3C0-404B-A1ED-0C82BA0462A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3C0-404B-A1ED-0C82BA0462A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3C0-404B-A1ED-0C82BA0462A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3C0-404B-A1ED-0C82BA0462A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3C0-404B-A1ED-0C82BA0462A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6(A)'!$D$9:$H$9</c:f>
              <c:numCache>
                <c:formatCode>0%</c:formatCode>
                <c:ptCount val="5"/>
                <c:pt idx="0">
                  <c:v>0.5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3C0-404B-A1ED-0C82BA046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512"/>
        <c:axId val="53913068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3C0-404B-A1ED-0C82BA046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8336"/>
        <c:axId val="539127944"/>
      </c:barChart>
      <c:catAx>
        <c:axId val="539129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068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512"/>
        <c:crosses val="autoZero"/>
        <c:crossBetween val="between"/>
        <c:majorUnit val="0.2"/>
      </c:valAx>
      <c:catAx>
        <c:axId val="53912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944"/>
        <c:crosses val="autoZero"/>
        <c:auto val="0"/>
        <c:lblAlgn val="ctr"/>
        <c:lblOffset val="100"/>
        <c:noMultiLvlLbl val="0"/>
      </c:catAx>
      <c:valAx>
        <c:axId val="5391279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833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653-4C55-A9AE-6D2A2EB3063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653-4C55-A9AE-6D2A2EB3063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653-4C55-A9AE-6D2A2EB3063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653-4C55-A9AE-6D2A2EB3063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653-4C55-A9AE-6D2A2EB306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653-4C55-A9AE-6D2A2EB3063F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653-4C55-A9AE-6D2A2EB3063F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653-4C55-A9AE-6D2A2EB3063F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653-4C55-A9AE-6D2A2EB3063F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653-4C55-A9AE-6D2A2EB3063F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653-4C55-A9AE-6D2A2EB3063F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653-4C55-A9AE-6D2A2EB30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34378536"/>
        <c:axId val="4343722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653-4C55-A9AE-6D2A2EB30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952"/>
        <c:axId val="442137776"/>
      </c:barChart>
      <c:catAx>
        <c:axId val="434378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</a:t>
                </a:r>
              </a:p>
            </c:rich>
          </c:tx>
          <c:layout>
            <c:manualLayout>
              <c:xMode val="edge"/>
              <c:yMode val="edge"/>
              <c:x val="0.3140763003401984"/>
              <c:y val="0.9309474227986965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2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343722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34378536"/>
        <c:crosses val="autoZero"/>
        <c:crossBetween val="between"/>
        <c:majorUnit val="0.2"/>
      </c:valAx>
      <c:catAx>
        <c:axId val="4421389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7776"/>
        <c:crosses val="autoZero"/>
        <c:auto val="0"/>
        <c:lblAlgn val="ctr"/>
        <c:lblOffset val="100"/>
        <c:noMultiLvlLbl val="0"/>
      </c:catAx>
      <c:valAx>
        <c:axId val="4421377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9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C2A-4959-8773-372D5D07887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C2A-4959-8773-372D5D07887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C2A-4959-8773-372D5D07887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C2A-4959-8773-372D5D07887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C2A-4959-8773-372D5D0788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6(A)'!$D$16:$H$16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0.66666666666666663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C2A-4959-8773-372D5D07887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C2A-4959-8773-372D5D07887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C2A-4959-8773-372D5D07887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C2A-4959-8773-372D5D07887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C2A-4959-8773-372D5D07887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C2A-4959-8773-372D5D07887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C2A-4959-8773-372D5D07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0888"/>
        <c:axId val="53912010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2A-4959-8773-372D5D078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6376"/>
        <c:axId val="539131080"/>
      </c:barChart>
      <c:catAx>
        <c:axId val="5391208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10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888"/>
        <c:crosses val="autoZero"/>
        <c:crossBetween val="between"/>
        <c:majorUnit val="0.2"/>
      </c:valAx>
      <c:catAx>
        <c:axId val="539126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1080"/>
        <c:crosses val="autoZero"/>
        <c:auto val="0"/>
        <c:lblAlgn val="ctr"/>
        <c:lblOffset val="100"/>
        <c:noMultiLvlLbl val="0"/>
      </c:catAx>
      <c:valAx>
        <c:axId val="53913108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637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75B-47E5-9E58-A65A7261BEF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75B-47E5-9E58-A65A7261BEF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75B-47E5-9E58-A65A7261BEF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75B-47E5-9E58-A65A7261BEF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75B-47E5-9E58-A65A7261BE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6(A)'!$D$24:$H$24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75B-47E5-9E58-A65A7261BEF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75B-47E5-9E58-A65A7261BEF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75B-47E5-9E58-A65A7261BEF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75B-47E5-9E58-A65A7261BEF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75B-47E5-9E58-A65A7261BEF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75B-47E5-9E58-A65A7261BEF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6(A)'!$D$25:$H$25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75B-47E5-9E58-A65A7261B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4024"/>
        <c:axId val="53913186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75B-47E5-9E58-A65A7261B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2848"/>
        <c:axId val="539129120"/>
      </c:barChart>
      <c:catAx>
        <c:axId val="539124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893884621939841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1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186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4024"/>
        <c:crosses val="autoZero"/>
        <c:crossBetween val="between"/>
        <c:majorUnit val="0.2"/>
      </c:valAx>
      <c:catAx>
        <c:axId val="539122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9120"/>
        <c:crosses val="autoZero"/>
        <c:auto val="0"/>
        <c:lblAlgn val="ctr"/>
        <c:lblOffset val="100"/>
        <c:noMultiLvlLbl val="0"/>
      </c:catAx>
      <c:valAx>
        <c:axId val="5391291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284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55F-4F85-85C9-268E0D97C20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55F-4F85-85C9-268E0D97C20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55F-4F85-85C9-268E0D97C20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55F-4F85-85C9-268E0D97C20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55F-4F85-85C9-268E0D97C20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6(A)'!$D$32:$H$32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0.33333333333333331</c:v>
                </c:pt>
                <c:pt idx="3">
                  <c:v>0.33333333333333331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55F-4F85-85C9-268E0D97C201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55F-4F85-85C9-268E0D97C201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55F-4F85-85C9-268E0D97C201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55F-4F85-85C9-268E0D97C201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55F-4F85-85C9-268E0D97C201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55F-4F85-85C9-268E0D97C201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6(A)'!$D$33:$H$33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55F-4F85-85C9-268E0D97C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9904"/>
        <c:axId val="53912049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55F-4F85-85C9-268E0D97C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21280"/>
        <c:axId val="539124808"/>
      </c:barChart>
      <c:catAx>
        <c:axId val="53912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049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9904"/>
        <c:crosses val="autoZero"/>
        <c:crossBetween val="between"/>
        <c:majorUnit val="0.2"/>
      </c:valAx>
      <c:catAx>
        <c:axId val="5391212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4808"/>
        <c:crosses val="autoZero"/>
        <c:auto val="0"/>
        <c:lblAlgn val="ctr"/>
        <c:lblOffset val="100"/>
        <c:noMultiLvlLbl val="0"/>
      </c:catAx>
      <c:valAx>
        <c:axId val="5391248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212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1E9-42F9-9A0F-69A54F9DF56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1E9-42F9-9A0F-69A54F9DF56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1E9-42F9-9A0F-69A54F9DF56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1E9-42F9-9A0F-69A54F9DF56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A1E9-42F9-9A0F-69A54F9DF5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6(A)'!$D$40:$H$40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E9-42F9-9A0F-69A54F9DF56C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A1E9-42F9-9A0F-69A54F9DF56C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A1E9-42F9-9A0F-69A54F9DF56C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A1E9-42F9-9A0F-69A54F9DF56C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A1E9-42F9-9A0F-69A54F9DF56C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A1E9-42F9-9A0F-69A54F9DF56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6(A)'!$D$41:$H$41</c:f>
              <c:numCache>
                <c:formatCode>0%</c:formatCode>
                <c:ptCount val="5"/>
                <c:pt idx="0">
                  <c:v>0.33333333333333331</c:v>
                </c:pt>
                <c:pt idx="1">
                  <c:v>0.66666666666666663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A1E9-42F9-9A0F-69A54F9DF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22064"/>
        <c:axId val="53912676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E9-42F9-9A0F-69A54F9DF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0296"/>
        <c:axId val="539127160"/>
      </c:barChart>
      <c:catAx>
        <c:axId val="539122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67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2676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22064"/>
        <c:crosses val="autoZero"/>
        <c:crossBetween val="between"/>
        <c:majorUnit val="0.2"/>
      </c:valAx>
      <c:catAx>
        <c:axId val="539130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27160"/>
        <c:crosses val="autoZero"/>
        <c:auto val="0"/>
        <c:lblAlgn val="ctr"/>
        <c:lblOffset val="100"/>
        <c:noMultiLvlLbl val="0"/>
      </c:catAx>
      <c:valAx>
        <c:axId val="53912716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0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C51-4207-81AC-B6710194C04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C51-4207-81AC-B6710194C04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C51-4207-81AC-B6710194C04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C51-4207-81AC-B6710194C04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C51-4207-81AC-B6710194C04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6(A)'!$D$48:$H$48</c:f>
              <c:numCache>
                <c:formatCode>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C51-4207-81AC-B6710194C04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8C51-4207-81AC-B6710194C04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8C51-4207-81AC-B6710194C04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8C51-4207-81AC-B6710194C04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8C51-4207-81AC-B6710194C04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8C51-4207-81AC-B6710194C04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6(A)'!$D$49:$H$49</c:f>
              <c:numCache>
                <c:formatCode>0%</c:formatCode>
                <c:ptCount val="5"/>
                <c:pt idx="0">
                  <c:v>0</c:v>
                </c:pt>
                <c:pt idx="1">
                  <c:v>0.66666666666666663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8C51-4207-81AC-B6710194C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2056"/>
        <c:axId val="53914440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C51-4207-81AC-B6710194C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7744"/>
        <c:axId val="539136176"/>
      </c:barChart>
      <c:catAx>
        <c:axId val="5391420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4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40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056"/>
        <c:crosses val="autoZero"/>
        <c:crossBetween val="between"/>
        <c:majorUnit val="0.2"/>
      </c:valAx>
      <c:catAx>
        <c:axId val="539137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6176"/>
        <c:crosses val="autoZero"/>
        <c:auto val="0"/>
        <c:lblAlgn val="ctr"/>
        <c:lblOffset val="100"/>
        <c:noMultiLvlLbl val="0"/>
      </c:catAx>
      <c:valAx>
        <c:axId val="539136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77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A6B-430C-8F0C-776EAE059FB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A6B-430C-8F0C-776EAE059FB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A6B-430C-8F0C-776EAE059FB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A6B-430C-8F0C-776EAE059FB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A6B-430C-8F0C-776EAE059F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A6B-430C-8F0C-776EAE059FB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A6B-430C-8F0C-776EAE059FB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A6B-430C-8F0C-776EAE059FB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A6B-430C-8F0C-776EAE059FB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A6B-430C-8F0C-776EAE059FB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A6B-430C-8F0C-776EAE059FB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A6B-430C-8F0C-776EAE05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8136"/>
        <c:axId val="5391322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A6B-430C-8F0C-776EAE05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8528"/>
        <c:axId val="539138920"/>
      </c:barChart>
      <c:catAx>
        <c:axId val="539138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2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8136"/>
        <c:crosses val="autoZero"/>
        <c:crossBetween val="between"/>
        <c:majorUnit val="0.2"/>
      </c:valAx>
      <c:catAx>
        <c:axId val="539138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8920"/>
        <c:crosses val="autoZero"/>
        <c:auto val="0"/>
        <c:lblAlgn val="ctr"/>
        <c:lblOffset val="100"/>
        <c:noMultiLvlLbl val="0"/>
      </c:catAx>
      <c:valAx>
        <c:axId val="53913892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8528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046-4227-A14C-E591B04F7CC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046-4227-A14C-E591B04F7CC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046-4227-A14C-E591B04F7CC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046-4227-A14C-E591B04F7CC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046-4227-A14C-E591B04F7CC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046-4227-A14C-E591B04F7CC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E046-4227-A14C-E591B04F7CC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E046-4227-A14C-E591B04F7CC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E046-4227-A14C-E591B04F7CC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E046-4227-A14C-E591B04F7CC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E046-4227-A14C-E591B04F7CC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E046-4227-A14C-E591B04F7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6568"/>
        <c:axId val="53914284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046-4227-A14C-E591B04F7C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6960"/>
        <c:axId val="539140488"/>
      </c:barChart>
      <c:catAx>
        <c:axId val="53913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2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284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6568"/>
        <c:crosses val="autoZero"/>
        <c:crossBetween val="between"/>
        <c:majorUnit val="0.2"/>
      </c:valAx>
      <c:catAx>
        <c:axId val="539136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0488"/>
        <c:crosses val="autoZero"/>
        <c:auto val="0"/>
        <c:lblAlgn val="ctr"/>
        <c:lblOffset val="100"/>
        <c:noMultiLvlLbl val="0"/>
      </c:catAx>
      <c:valAx>
        <c:axId val="5391404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69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D81-46A6-81C2-EA07D18D7C0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D81-46A6-81C2-EA07D18D7C0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D81-46A6-81C2-EA07D18D7C0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D81-46A6-81C2-EA07D18D7C0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D81-46A6-81C2-EA07D18D7C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D81-46A6-81C2-EA07D18D7C02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D81-46A6-81C2-EA07D18D7C02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D81-46A6-81C2-EA07D18D7C02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D81-46A6-81C2-EA07D18D7C02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D81-46A6-81C2-EA07D18D7C02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D81-46A6-81C2-EA07D18D7C02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D81-46A6-81C2-EA07D18D7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9704"/>
        <c:axId val="5391436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D81-46A6-81C2-EA07D18D7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0096"/>
        <c:axId val="539135784"/>
      </c:barChart>
      <c:catAx>
        <c:axId val="539139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386719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3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36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9704"/>
        <c:crosses val="autoZero"/>
        <c:crossBetween val="between"/>
        <c:majorUnit val="0.2"/>
      </c:valAx>
      <c:catAx>
        <c:axId val="53914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784"/>
        <c:crosses val="autoZero"/>
        <c:auto val="0"/>
        <c:lblAlgn val="ctr"/>
        <c:lblOffset val="100"/>
        <c:noMultiLvlLbl val="0"/>
      </c:catAx>
      <c:valAx>
        <c:axId val="5391357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00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F81-4988-8606-DF1EAF8C6B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9F81-4988-8606-DF1EAF8C6B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9F81-4988-8606-DF1EAF8C6B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9F81-4988-8606-DF1EAF8C6B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9F81-4988-8606-DF1EAF8C6B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F81-4988-8606-DF1EAF8C6BFA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9F81-4988-8606-DF1EAF8C6BFA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9F81-4988-8606-DF1EAF8C6BFA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9F81-4988-8606-DF1EAF8C6BFA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9F81-4988-8606-DF1EAF8C6BFA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9F81-4988-8606-DF1EAF8C6BFA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9F81-4988-8606-DF1EAF8C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0880"/>
        <c:axId val="539132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F81-4988-8606-DF1EAF8C6B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3040"/>
        <c:axId val="539135000"/>
      </c:barChart>
      <c:catAx>
        <c:axId val="53914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2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2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0880"/>
        <c:crosses val="autoZero"/>
        <c:crossBetween val="between"/>
        <c:majorUnit val="0.2"/>
      </c:valAx>
      <c:catAx>
        <c:axId val="539133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5000"/>
        <c:crosses val="autoZero"/>
        <c:auto val="0"/>
        <c:lblAlgn val="ctr"/>
        <c:lblOffset val="100"/>
        <c:noMultiLvlLbl val="0"/>
      </c:catAx>
      <c:valAx>
        <c:axId val="53913500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304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79B-4560-BA26-BADA46AAA2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79B-4560-BA26-BADA46AAA2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79B-4560-BA26-BADA46AAA2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79B-4560-BA26-BADA46AAA2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379B-4560-BA26-BADA46AAA2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9B-4560-BA26-BADA46AAA229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79B-4560-BA26-BADA46AAA229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79B-4560-BA26-BADA46AAA229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79B-4560-BA26-BADA46AAA229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79B-4560-BA26-BADA46AAA229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79B-4560-BA26-BADA46AAA22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79B-4560-BA26-BADA46AAA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3432"/>
        <c:axId val="53913382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79B-4560-BA26-BADA46AAA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34216"/>
        <c:axId val="539134608"/>
      </c:barChart>
      <c:catAx>
        <c:axId val="539133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3382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3432"/>
        <c:crosses val="autoZero"/>
        <c:crossBetween val="between"/>
        <c:majorUnit val="0.2"/>
      </c:valAx>
      <c:catAx>
        <c:axId val="539134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34608"/>
        <c:crosses val="autoZero"/>
        <c:auto val="0"/>
        <c:lblAlgn val="ctr"/>
        <c:lblOffset val="100"/>
        <c:noMultiLvlLbl val="0"/>
      </c:catAx>
      <c:valAx>
        <c:axId val="53913460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3421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197-4B4C-8088-BD385F3E93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197-4B4C-8088-BD385F3E93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197-4B4C-8088-BD385F3E93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197-4B4C-8088-BD385F3E93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5197-4B4C-8088-BD385F3E93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197-4B4C-8088-BD385F3E93E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197-4B4C-8088-BD385F3E93E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197-4B4C-8088-BD385F3E93E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5197-4B4C-8088-BD385F3E93E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5197-4B4C-8088-BD385F3E93E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5197-4B4C-8088-BD385F3E93E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5197-4B4C-8088-BD385F3E9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442138168"/>
        <c:axId val="442137384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197-4B4C-8088-BD385F3E9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442138560"/>
        <c:axId val="442139344"/>
      </c:barChart>
      <c:catAx>
        <c:axId val="442138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18928767935648408"/>
              <c:y val="0.930947412785829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7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42137384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442138168"/>
        <c:crosses val="autoZero"/>
        <c:crossBetween val="between"/>
        <c:majorUnit val="0.2"/>
      </c:valAx>
      <c:catAx>
        <c:axId val="442138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42139344"/>
        <c:crosses val="autoZero"/>
        <c:auto val="0"/>
        <c:lblAlgn val="ctr"/>
        <c:lblOffset val="100"/>
        <c:noMultiLvlLbl val="0"/>
      </c:catAx>
      <c:valAx>
        <c:axId val="44213934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44213856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E1D-4D1E-8938-361A0D83941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E1D-4D1E-8938-361A0D83941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E1D-4D1E-8938-361A0D83941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E1D-4D1E-8938-361A0D83941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E1D-4D1E-8938-361A0D8394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E1D-4D1E-8938-361A0D839413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E1D-4D1E-8938-361A0D839413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E1D-4D1E-8938-361A0D839413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E1D-4D1E-8938-361A0D839413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E1D-4D1E-8938-361A0D839413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E1D-4D1E-8938-361A0D839413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E1D-4D1E-8938-361A0D839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37352"/>
        <c:axId val="53915068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6B'!$D$5:$H$5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6B'!$D$52:$H$52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1D-4D1E-8938-361A0D839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51072"/>
        <c:axId val="539151464"/>
      </c:barChart>
      <c:catAx>
        <c:axId val="539137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0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068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37352"/>
        <c:crosses val="autoZero"/>
        <c:crossBetween val="between"/>
        <c:majorUnit val="0.2"/>
      </c:valAx>
      <c:catAx>
        <c:axId val="5391510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1464"/>
        <c:crosses val="autoZero"/>
        <c:auto val="0"/>
        <c:lblAlgn val="ctr"/>
        <c:lblOffset val="100"/>
        <c:noMultiLvlLbl val="0"/>
      </c:catAx>
      <c:valAx>
        <c:axId val="53915146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5107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666833600845354E-2"/>
          <c:w val="0.77343897521777194"/>
          <c:h val="0.8025661121947921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939-4287-918E-C7430D91FBF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939-4287-918E-C7430D91FBF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939-4287-918E-C7430D91FBF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939-4287-918E-C7430D91FBF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939-4287-918E-C7430D91FB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6C'!$D$8:$H$8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39-4287-918E-C7430D91FBF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939-4287-918E-C7430D91FBF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939-4287-918E-C7430D91FBF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939-4287-918E-C7430D91FBF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939-4287-918E-C7430D91FBF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939-4287-918E-C7430D91FBF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6C'!$D$9:$H$9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939-4287-918E-C7430D91F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6760"/>
        <c:axId val="539151856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939-4287-918E-C7430D91FB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7152"/>
        <c:axId val="539150288"/>
      </c:barChart>
      <c:catAx>
        <c:axId val="539146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22656291010498686"/>
              <c:y val="0.930771653543307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51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51856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6760"/>
        <c:crosses val="autoZero"/>
        <c:crossBetween val="between"/>
        <c:majorUnit val="0.2"/>
      </c:valAx>
      <c:catAx>
        <c:axId val="53914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50288"/>
        <c:crosses val="autoZero"/>
        <c:auto val="0"/>
        <c:lblAlgn val="ctr"/>
        <c:lblOffset val="100"/>
        <c:noMultiLvlLbl val="0"/>
      </c:catAx>
      <c:valAx>
        <c:axId val="5391502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715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6280967681402"/>
          <c:y val="6.6496246723453889E-2"/>
          <c:w val="0.77255197821682831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31E-4DAE-9474-75DBE96C66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31E-4DAE-9474-75DBE96C66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1E-4DAE-9474-75DBE96C66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731E-4DAE-9474-75DBE96C66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731E-4DAE-9474-75DBE96C66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6C'!$D$16:$H$16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31E-4DAE-9474-75DBE96C6636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31E-4DAE-9474-75DBE96C6636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31E-4DAE-9474-75DBE96C6636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31E-4DAE-9474-75DBE96C6636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31E-4DAE-9474-75DBE96C6636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31E-4DAE-9474-75DBE96C6636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6C'!$D$17:$H$17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31E-4DAE-9474-75DBE96C6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8328"/>
        <c:axId val="53914480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31E-4DAE-9474-75DBE96C66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5192"/>
        <c:axId val="539145976"/>
      </c:barChart>
      <c:catAx>
        <c:axId val="539148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lezen</a:t>
                </a:r>
              </a:p>
            </c:rich>
          </c:tx>
          <c:layout>
            <c:manualLayout>
              <c:xMode val="edge"/>
              <c:yMode val="edge"/>
              <c:x val="0.26666749009315011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480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328"/>
        <c:crosses val="autoZero"/>
        <c:crossBetween val="between"/>
        <c:majorUnit val="0.2"/>
      </c:valAx>
      <c:catAx>
        <c:axId val="539145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5976"/>
        <c:crosses val="autoZero"/>
        <c:auto val="0"/>
        <c:lblAlgn val="ctr"/>
        <c:lblOffset val="100"/>
        <c:noMultiLvlLbl val="0"/>
      </c:catAx>
      <c:valAx>
        <c:axId val="5391459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519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FD5-4FB2-B2E7-97E6547C21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FD5-4FB2-B2E7-97E6547C21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FD5-4FB2-B2E7-97E6547C21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FD5-4FB2-B2E7-97E6547C21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4FD5-4FB2-B2E7-97E6547C21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FD5-4FB2-B2E7-97E6547C216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D5-4FB2-B2E7-97E6547C216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D5-4FB2-B2E7-97E6547C216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D5-4FB2-B2E7-97E6547C216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D5-4FB2-B2E7-97E6547C216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D5-4FB2-B2E7-97E6547C216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6C'!$D$25:$H$25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D5-4FB2-B2E7-97E6547C2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39147544"/>
        <c:axId val="53914872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FD5-4FB2-B2E7-97E6547C21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39149504"/>
        <c:axId val="539149112"/>
      </c:barChart>
      <c:catAx>
        <c:axId val="539147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 / werkwoorden</a:t>
                </a:r>
              </a:p>
            </c:rich>
          </c:tx>
          <c:layout>
            <c:manualLayout>
              <c:xMode val="edge"/>
              <c:yMode val="edge"/>
              <c:x val="0.21399698507557935"/>
              <c:y val="0.927533758221330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87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391487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39147544"/>
        <c:crosses val="autoZero"/>
        <c:crossBetween val="between"/>
        <c:majorUnit val="0.2"/>
      </c:valAx>
      <c:catAx>
        <c:axId val="53914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9149112"/>
        <c:crosses val="autoZero"/>
        <c:auto val="0"/>
        <c:lblAlgn val="ctr"/>
        <c:lblOffset val="100"/>
        <c:noMultiLvlLbl val="0"/>
      </c:catAx>
      <c:valAx>
        <c:axId val="53914911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391495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A1-49B9-A4BE-FD401DB7D3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CA1-49B9-A4BE-FD401DB7D3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CA1-49B9-A4BE-FD401DB7D3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CA1-49B9-A4BE-FD401DB7D3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CA1-49B9-A4BE-FD401DB7D3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6C'!$D$32:$H$32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CA1-49B9-A4BE-FD401DB7D3F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BCA1-49B9-A4BE-FD401DB7D3F0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BCA1-49B9-A4BE-FD401DB7D3F0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BCA1-49B9-A4BE-FD401DB7D3F0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BCA1-49B9-A4BE-FD401DB7D3F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BCA1-49B9-A4BE-FD401DB7D3F0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6C'!$D$33:$H$33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CA1-49B9-A4BE-FD401DB7D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1216"/>
        <c:axId val="541624160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CA1-49B9-A4BE-FD401DB7D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904"/>
        <c:axId val="541630040"/>
      </c:barChart>
      <c:catAx>
        <c:axId val="5416312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spellen</a:t>
                </a:r>
              </a:p>
            </c:rich>
          </c:tx>
          <c:layout>
            <c:manualLayout>
              <c:xMode val="edge"/>
              <c:yMode val="edge"/>
              <c:x val="0.4414070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16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1216"/>
        <c:crosses val="autoZero"/>
        <c:crossBetween val="between"/>
        <c:majorUnit val="0.2"/>
      </c:valAx>
      <c:catAx>
        <c:axId val="541626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040"/>
        <c:crosses val="autoZero"/>
        <c:auto val="0"/>
        <c:lblAlgn val="ctr"/>
        <c:lblOffset val="100"/>
        <c:noMultiLvlLbl val="0"/>
      </c:catAx>
      <c:valAx>
        <c:axId val="541630040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90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E20-4D83-AEE0-F538AE0051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E20-4D83-AEE0-F538AE0051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E20-4D83-AEE0-F538AE0051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E20-4D83-AEE0-F538AE0051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FE20-4D83-AEE0-F538AE0051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6C'!$D$40:$H$40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E20-4D83-AEE0-F538AE005145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FE20-4D83-AEE0-F538AE005145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FE20-4D83-AEE0-F538AE005145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E20-4D83-AEE0-F538AE005145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E20-4D83-AEE0-F538AE00514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E20-4D83-AEE0-F538AE00514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6C'!$D$41:$H$41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FE20-4D83-AEE0-F538AE00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5728"/>
        <c:axId val="54162455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E20-4D83-AEE0-F538AE00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30432"/>
        <c:axId val="541633176"/>
      </c:barChart>
      <c:catAx>
        <c:axId val="5416257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hoofdrekenen</a:t>
                </a:r>
              </a:p>
            </c:rich>
          </c:tx>
          <c:layout>
            <c:manualLayout>
              <c:xMode val="edge"/>
              <c:yMode val="edge"/>
              <c:x val="0.37109457020997372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45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455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5728"/>
        <c:crosses val="autoZero"/>
        <c:crossBetween val="between"/>
        <c:majorUnit val="0.2"/>
      </c:valAx>
      <c:catAx>
        <c:axId val="541630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3176"/>
        <c:crosses val="autoZero"/>
        <c:auto val="0"/>
        <c:lblAlgn val="ctr"/>
        <c:lblOffset val="100"/>
        <c:noMultiLvlLbl val="0"/>
      </c:catAx>
      <c:valAx>
        <c:axId val="541633176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30432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96907037557673"/>
          <c:y val="6.6496246723453889E-2"/>
          <c:w val="0.77343897521777194"/>
          <c:h val="0.8056276045341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C0C-458C-BB93-5DA3070B18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C0C-458C-BB93-5DA3070B18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C0C-458C-BB93-5DA3070B18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C0C-458C-BB93-5DA3070B18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C0C-458C-BB93-5DA3070B18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6C'!$D$48:$H$48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C0C-458C-BB93-5DA3070B184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C0C-458C-BB93-5DA3070B184B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C0C-458C-BB93-5DA3070B184B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C0C-458C-BB93-5DA3070B184B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C0C-458C-BB93-5DA3070B184B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C0C-458C-BB93-5DA3070B184B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6C'!$D$49:$H$49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C0C-458C-BB93-5DA3070B1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3960"/>
        <c:axId val="54162651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6C'!$D$5:$H$5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6C'!$D$52:$H$52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C0C-458C-BB93-5DA3070B1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7296"/>
        <c:axId val="541634352"/>
      </c:barChart>
      <c:catAx>
        <c:axId val="541633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rekenen &amp; wiskunde</a:t>
                </a:r>
              </a:p>
            </c:rich>
          </c:tx>
          <c:layout>
            <c:manualLayout>
              <c:xMode val="edge"/>
              <c:yMode val="edge"/>
              <c:x val="0.29296916010498686"/>
              <c:y val="0.930947365594645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65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651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3960"/>
        <c:crosses val="autoZero"/>
        <c:crossBetween val="between"/>
        <c:majorUnit val="0.2"/>
      </c:valAx>
      <c:catAx>
        <c:axId val="541627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4352"/>
        <c:crosses val="autoZero"/>
        <c:auto val="0"/>
        <c:lblAlgn val="ctr"/>
        <c:lblOffset val="100"/>
        <c:noMultiLvlLbl val="0"/>
      </c:catAx>
      <c:valAx>
        <c:axId val="541634352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7296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DD0-4688-B0FE-87DDCE426A8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DD0-4688-B0FE-87DDCE426A8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DD0-4688-B0FE-87DDCE426A8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DD0-4688-B0FE-87DDCE426A8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DD0-4688-B0FE-87DDCE426A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6'!$D$12:$H$12</c:f>
              <c:numCache>
                <c:formatCode>0%</c:formatCode>
                <c:ptCount val="5"/>
                <c:pt idx="0">
                  <c:v>0.66666666666666663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DD0-4688-B0FE-87DDCE426A8D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DD0-4688-B0FE-87DDCE426A8D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DD0-4688-B0FE-87DDCE426A8D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DD0-4688-B0FE-87DDCE426A8D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DD0-4688-B0FE-87DDCE426A8D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DD0-4688-B0FE-87DDCE426A8D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6'!$D$13:$H$13</c:f>
              <c:numCache>
                <c:formatCode>0%</c:formatCode>
                <c:ptCount val="5"/>
                <c:pt idx="0">
                  <c:v>0.5</c:v>
                </c:pt>
                <c:pt idx="1">
                  <c:v>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DD0-4688-B0FE-87DDCE42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28864"/>
        <c:axId val="541629648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DD0-4688-B0FE-87DDCE426A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6120"/>
        <c:axId val="541630824"/>
      </c:barChart>
      <c:catAx>
        <c:axId val="54162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technisch lezen - woorden</a:t>
                </a:r>
              </a:p>
            </c:rich>
          </c:tx>
          <c:layout>
            <c:manualLayout>
              <c:xMode val="edge"/>
              <c:yMode val="edge"/>
              <c:x val="0.32031332020997377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9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9648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8864"/>
        <c:crosses val="autoZero"/>
        <c:crossBetween val="between"/>
        <c:majorUnit val="0.2"/>
      </c:valAx>
      <c:catAx>
        <c:axId val="541626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30824"/>
        <c:crosses val="autoZero"/>
        <c:auto val="0"/>
        <c:lblAlgn val="ctr"/>
        <c:lblOffset val="100"/>
        <c:noMultiLvlLbl val="0"/>
      </c:catAx>
      <c:valAx>
        <c:axId val="54163082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612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070-46A9-8BA6-44DFBE2FFD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070-46A9-8BA6-44DFBE2FFD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070-46A9-8BA6-44DFBE2FFD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070-46A9-8BA6-44DFBE2FFD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070-46A9-8BA6-44DFBE2FFD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6'!$D$23:$H$23</c:f>
              <c:numCache>
                <c:formatCode>0%</c:formatCode>
                <c:ptCount val="5"/>
                <c:pt idx="0">
                  <c:v>0</c:v>
                </c:pt>
                <c:pt idx="1">
                  <c:v>0.33333333333333331</c:v>
                </c:pt>
                <c:pt idx="2">
                  <c:v>0</c:v>
                </c:pt>
                <c:pt idx="3">
                  <c:v>0.66666666666666663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70-46A9-8BA6-44DFBE2FFD4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2070-46A9-8BA6-44DFBE2FFD48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2070-46A9-8BA6-44DFBE2FFD48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2070-46A9-8BA6-44DFBE2FFD48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2070-46A9-8BA6-44DFBE2FFD48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2070-46A9-8BA6-44DFBE2FFD48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6'!$D$24:$H$24</c:f>
              <c:numCache>
                <c:formatCode>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2070-46A9-8BA6-44DFBE2FF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4744"/>
        <c:axId val="5416225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2070-46A9-8BA6-44DFBE2FFD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4944"/>
        <c:axId val="541627688"/>
      </c:barChart>
      <c:catAx>
        <c:axId val="541634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begrijpend lezen / luisteren</a:t>
                </a:r>
              </a:p>
            </c:rich>
          </c:tx>
          <c:layout>
            <c:manualLayout>
              <c:xMode val="edge"/>
              <c:yMode val="edge"/>
              <c:x val="0.31510498687664046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225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225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4744"/>
        <c:crosses val="autoZero"/>
        <c:crossBetween val="between"/>
        <c:majorUnit val="0.2"/>
      </c:valAx>
      <c:catAx>
        <c:axId val="54162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7688"/>
        <c:crosses val="autoZero"/>
        <c:auto val="0"/>
        <c:lblAlgn val="ctr"/>
        <c:lblOffset val="100"/>
        <c:noMultiLvlLbl val="0"/>
      </c:catAx>
      <c:valAx>
        <c:axId val="541627688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4944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02118433935634"/>
          <c:y val="5.1470634434091396E-2"/>
          <c:w val="0.82291875945729431"/>
          <c:h val="0.843750757330283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AE7-4694-93F6-49A50CBA953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CAE7-4694-93F6-49A50CBA953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CAE7-4694-93F6-49A50CBA953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CAE7-4694-93F6-49A50CBA953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CAE7-4694-93F6-49A50CBA95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6'!$D$34:$H$34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AE7-4694-93F6-49A50CBA953E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AE7-4694-93F6-49A50CBA953E}"/>
              </c:ext>
            </c:extLst>
          </c:dPt>
          <c:dPt>
            <c:idx val="1"/>
            <c:invertIfNegative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AE7-4694-93F6-49A50CBA953E}"/>
              </c:ext>
            </c:extLst>
          </c:dPt>
          <c:dPt>
            <c:idx val="2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AE7-4694-93F6-49A50CBA953E}"/>
              </c:ext>
            </c:extLst>
          </c:dPt>
          <c:dPt>
            <c:idx val="3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AE7-4694-93F6-49A50CBA953E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AE7-4694-93F6-49A50CBA953E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'totaal groep 6'!$D$5:$H$5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'totaal groep 6'!$D$35:$H$35</c:f>
              <c:numCache>
                <c:formatCode>0%</c:formatCode>
                <c:ptCount val="5"/>
                <c:pt idx="0">
                  <c:v>0.33333333333333331</c:v>
                </c:pt>
                <c:pt idx="1">
                  <c:v>0</c:v>
                </c:pt>
                <c:pt idx="2">
                  <c:v>0.66666666666666663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AE7-4694-93F6-49A50CBA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541632000"/>
        <c:axId val="541632392"/>
      </c:barChart>
      <c:barChart>
        <c:barDir val="col"/>
        <c:grouping val="clustered"/>
        <c:varyColors val="0"/>
        <c:ser>
          <c:idx val="2"/>
          <c:order val="2"/>
          <c:spPr>
            <a:noFill/>
            <a:ln w="254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'groep 3(A)'!$D$5:$H$5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E</c:v>
                </c:pt>
              </c:strCache>
            </c:strRef>
          </c:cat>
          <c:val>
            <c:numRef>
              <c:f>'groep 3(A)'!$D$52:$H$52</c:f>
              <c:numCache>
                <c:formatCode>0%</c:formatCode>
                <c:ptCount val="5"/>
                <c:pt idx="0">
                  <c:v>0.25</c:v>
                </c:pt>
                <c:pt idx="1">
                  <c:v>0.25</c:v>
                </c:pt>
                <c:pt idx="2">
                  <c:v>0.25</c:v>
                </c:pt>
                <c:pt idx="3">
                  <c:v>0.15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AE7-4694-93F6-49A50CBA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541628080"/>
        <c:axId val="541622984"/>
      </c:barChart>
      <c:catAx>
        <c:axId val="541632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woordenschat</a:t>
                </a:r>
              </a:p>
            </c:rich>
          </c:tx>
          <c:layout>
            <c:manualLayout>
              <c:xMode val="edge"/>
              <c:yMode val="edge"/>
              <c:x val="0.41145942694663168"/>
              <c:y val="0.9503684190211517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3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41632392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541632000"/>
        <c:crosses val="autoZero"/>
        <c:crossBetween val="between"/>
        <c:majorUnit val="0.2"/>
      </c:valAx>
      <c:catAx>
        <c:axId val="541628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1622984"/>
        <c:crosses val="autoZero"/>
        <c:auto val="0"/>
        <c:lblAlgn val="ctr"/>
        <c:lblOffset val="100"/>
        <c:noMultiLvlLbl val="0"/>
      </c:catAx>
      <c:valAx>
        <c:axId val="541622984"/>
        <c:scaling>
          <c:orientation val="minMax"/>
        </c:scaling>
        <c:delete val="1"/>
        <c:axPos val="r"/>
        <c:numFmt formatCode="0%" sourceLinked="1"/>
        <c:majorTickMark val="out"/>
        <c:minorTickMark val="none"/>
        <c:tickLblPos val="nextTo"/>
        <c:crossAx val="541628080"/>
        <c:crosses val="max"/>
        <c:crossBetween val="between"/>
      </c:valAx>
      <c:spPr>
        <a:solidFill>
          <a:srgbClr val="CCCC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eginblad (3)'!A1"/><Relationship Id="rId2" Type="http://schemas.openxmlformats.org/officeDocument/2006/relationships/hyperlink" Target="#'beginblad (2)'!A1"/><Relationship Id="rId1" Type="http://schemas.openxmlformats.org/officeDocument/2006/relationships/hyperlink" Target="#trend!A1"/><Relationship Id="rId6" Type="http://schemas.openxmlformats.org/officeDocument/2006/relationships/image" Target="../media/image1.png"/><Relationship Id="rId5" Type="http://schemas.openxmlformats.org/officeDocument/2006/relationships/hyperlink" Target="http://www.meesterharrie.nl" TargetMode="External"/><Relationship Id="rId4" Type="http://schemas.openxmlformats.org/officeDocument/2006/relationships/hyperlink" Target="#beginblad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2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2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27.xml"/><Relationship Id="rId5" Type="http://schemas.openxmlformats.org/officeDocument/2006/relationships/hyperlink" Target="#beginblad!A1"/><Relationship Id="rId10" Type="http://schemas.openxmlformats.org/officeDocument/2006/relationships/chart" Target="../charts/chart2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25.xml"/><Relationship Id="rId14" Type="http://schemas.openxmlformats.org/officeDocument/2006/relationships/chart" Target="../charts/chart3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35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34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33.xml"/><Relationship Id="rId5" Type="http://schemas.openxmlformats.org/officeDocument/2006/relationships/hyperlink" Target="#beginblad!A1"/><Relationship Id="rId10" Type="http://schemas.openxmlformats.org/officeDocument/2006/relationships/chart" Target="../charts/chart32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31.xml"/><Relationship Id="rId14" Type="http://schemas.openxmlformats.org/officeDocument/2006/relationships/chart" Target="../charts/chart36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4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4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39.xml"/><Relationship Id="rId5" Type="http://schemas.openxmlformats.org/officeDocument/2006/relationships/hyperlink" Target="#beginblad!A1"/><Relationship Id="rId10" Type="http://schemas.openxmlformats.org/officeDocument/2006/relationships/chart" Target="../charts/chart3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37.xml"/><Relationship Id="rId14" Type="http://schemas.openxmlformats.org/officeDocument/2006/relationships/chart" Target="../charts/chart42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4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4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45.xml"/><Relationship Id="rId5" Type="http://schemas.openxmlformats.org/officeDocument/2006/relationships/hyperlink" Target="#beginblad!A1"/><Relationship Id="rId10" Type="http://schemas.openxmlformats.org/officeDocument/2006/relationships/chart" Target="../charts/chart4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43.xml"/><Relationship Id="rId14" Type="http://schemas.openxmlformats.org/officeDocument/2006/relationships/chart" Target="../charts/chart4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5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5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51.xml"/><Relationship Id="rId5" Type="http://schemas.openxmlformats.org/officeDocument/2006/relationships/hyperlink" Target="#beginblad!A1"/><Relationship Id="rId10" Type="http://schemas.openxmlformats.org/officeDocument/2006/relationships/chart" Target="../charts/chart5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49.xml"/><Relationship Id="rId14" Type="http://schemas.openxmlformats.org/officeDocument/2006/relationships/chart" Target="../charts/chart5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5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5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57.xml"/><Relationship Id="rId5" Type="http://schemas.openxmlformats.org/officeDocument/2006/relationships/hyperlink" Target="#beginblad!A1"/><Relationship Id="rId10" Type="http://schemas.openxmlformats.org/officeDocument/2006/relationships/chart" Target="../charts/chart5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55.xml"/><Relationship Id="rId14" Type="http://schemas.openxmlformats.org/officeDocument/2006/relationships/chart" Target="../charts/chart60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65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64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63.xml"/><Relationship Id="rId5" Type="http://schemas.openxmlformats.org/officeDocument/2006/relationships/hyperlink" Target="#beginblad!A1"/><Relationship Id="rId10" Type="http://schemas.openxmlformats.org/officeDocument/2006/relationships/chart" Target="../charts/chart62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61.xml"/><Relationship Id="rId14" Type="http://schemas.openxmlformats.org/officeDocument/2006/relationships/chart" Target="../charts/chart66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7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7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69.xml"/><Relationship Id="rId5" Type="http://schemas.openxmlformats.org/officeDocument/2006/relationships/hyperlink" Target="#beginblad!A1"/><Relationship Id="rId10" Type="http://schemas.openxmlformats.org/officeDocument/2006/relationships/chart" Target="../charts/chart6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67.xml"/><Relationship Id="rId14" Type="http://schemas.openxmlformats.org/officeDocument/2006/relationships/chart" Target="../charts/chart72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7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7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75.xml"/><Relationship Id="rId5" Type="http://schemas.openxmlformats.org/officeDocument/2006/relationships/hyperlink" Target="#beginblad!A1"/><Relationship Id="rId10" Type="http://schemas.openxmlformats.org/officeDocument/2006/relationships/chart" Target="../charts/chart7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73.xml"/><Relationship Id="rId14" Type="http://schemas.openxmlformats.org/officeDocument/2006/relationships/chart" Target="../charts/chart78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8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8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81.xml"/><Relationship Id="rId5" Type="http://schemas.openxmlformats.org/officeDocument/2006/relationships/hyperlink" Target="#beginblad!A1"/><Relationship Id="rId10" Type="http://schemas.openxmlformats.org/officeDocument/2006/relationships/chart" Target="../charts/chart8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79.xml"/><Relationship Id="rId14" Type="http://schemas.openxmlformats.org/officeDocument/2006/relationships/chart" Target="../charts/chart8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verzamelformulier!A1"/><Relationship Id="rId13" Type="http://schemas.openxmlformats.org/officeDocument/2006/relationships/hyperlink" Target="#'woordenschat 3-8'!A1"/><Relationship Id="rId3" Type="http://schemas.openxmlformats.org/officeDocument/2006/relationships/hyperlink" Target="#'groep 4(A)'!A1"/><Relationship Id="rId7" Type="http://schemas.openxmlformats.org/officeDocument/2006/relationships/hyperlink" Target="#'groep 8(A)'!A1"/><Relationship Id="rId12" Type="http://schemas.openxmlformats.org/officeDocument/2006/relationships/hyperlink" Target="#'spellen 3-8'!A1"/><Relationship Id="rId2" Type="http://schemas.openxmlformats.org/officeDocument/2006/relationships/hyperlink" Target="#knoppenblad!A1"/><Relationship Id="rId1" Type="http://schemas.openxmlformats.org/officeDocument/2006/relationships/hyperlink" Target="#'groep 3(A)'!A1"/><Relationship Id="rId6" Type="http://schemas.openxmlformats.org/officeDocument/2006/relationships/hyperlink" Target="#'groep 7(A)'!A1"/><Relationship Id="rId11" Type="http://schemas.openxmlformats.org/officeDocument/2006/relationships/hyperlink" Target="#'begr. lezen 3-8'!A1"/><Relationship Id="rId5" Type="http://schemas.openxmlformats.org/officeDocument/2006/relationships/hyperlink" Target="#'groep 6(A)'!A1"/><Relationship Id="rId15" Type="http://schemas.openxmlformats.org/officeDocument/2006/relationships/hyperlink" Target="#'rekenen-wiskunde 3-8'!A1"/><Relationship Id="rId10" Type="http://schemas.openxmlformats.org/officeDocument/2006/relationships/hyperlink" Target="#'woorden lezen 3-8'!A1"/><Relationship Id="rId4" Type="http://schemas.openxmlformats.org/officeDocument/2006/relationships/hyperlink" Target="#'groep 5(A)'!A1"/><Relationship Id="rId9" Type="http://schemas.openxmlformats.org/officeDocument/2006/relationships/hyperlink" Target="#'samenvatting en conclusies'!A1"/><Relationship Id="rId14" Type="http://schemas.openxmlformats.org/officeDocument/2006/relationships/hyperlink" Target="#'hoofdrekenen 3-8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8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8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87.xml"/><Relationship Id="rId5" Type="http://schemas.openxmlformats.org/officeDocument/2006/relationships/hyperlink" Target="#beginblad!A1"/><Relationship Id="rId10" Type="http://schemas.openxmlformats.org/officeDocument/2006/relationships/chart" Target="../charts/chart8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85.xml"/><Relationship Id="rId14" Type="http://schemas.openxmlformats.org/officeDocument/2006/relationships/chart" Target="../charts/chart90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95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94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93.xml"/><Relationship Id="rId5" Type="http://schemas.openxmlformats.org/officeDocument/2006/relationships/hyperlink" Target="#beginblad!A1"/><Relationship Id="rId10" Type="http://schemas.openxmlformats.org/officeDocument/2006/relationships/chart" Target="../charts/chart92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91.xml"/><Relationship Id="rId14" Type="http://schemas.openxmlformats.org/officeDocument/2006/relationships/chart" Target="../charts/chart96.xml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0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0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99.xml"/><Relationship Id="rId5" Type="http://schemas.openxmlformats.org/officeDocument/2006/relationships/hyperlink" Target="#beginblad!A1"/><Relationship Id="rId10" Type="http://schemas.openxmlformats.org/officeDocument/2006/relationships/chart" Target="../charts/chart9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0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0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05.xml"/><Relationship Id="rId5" Type="http://schemas.openxmlformats.org/officeDocument/2006/relationships/hyperlink" Target="#beginblad!A1"/><Relationship Id="rId10" Type="http://schemas.openxmlformats.org/officeDocument/2006/relationships/chart" Target="../charts/chart10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03.xml"/><Relationship Id="rId14" Type="http://schemas.openxmlformats.org/officeDocument/2006/relationships/chart" Target="../charts/chart108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1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1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11.xml"/><Relationship Id="rId5" Type="http://schemas.openxmlformats.org/officeDocument/2006/relationships/hyperlink" Target="#beginblad!A1"/><Relationship Id="rId10" Type="http://schemas.openxmlformats.org/officeDocument/2006/relationships/chart" Target="../charts/chart11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1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1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17.xml"/><Relationship Id="rId5" Type="http://schemas.openxmlformats.org/officeDocument/2006/relationships/hyperlink" Target="#beginblad!A1"/><Relationship Id="rId10" Type="http://schemas.openxmlformats.org/officeDocument/2006/relationships/chart" Target="../charts/chart11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15.xml"/><Relationship Id="rId14" Type="http://schemas.openxmlformats.org/officeDocument/2006/relationships/chart" Target="../charts/chart120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25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24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23.xml"/><Relationship Id="rId5" Type="http://schemas.openxmlformats.org/officeDocument/2006/relationships/hyperlink" Target="#beginblad!A1"/><Relationship Id="rId10" Type="http://schemas.openxmlformats.org/officeDocument/2006/relationships/chart" Target="../charts/chart122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21.xml"/><Relationship Id="rId14" Type="http://schemas.openxmlformats.org/officeDocument/2006/relationships/chart" Target="../charts/chart126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3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3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29.xml"/><Relationship Id="rId5" Type="http://schemas.openxmlformats.org/officeDocument/2006/relationships/hyperlink" Target="#beginblad!A1"/><Relationship Id="rId10" Type="http://schemas.openxmlformats.org/officeDocument/2006/relationships/chart" Target="../charts/chart12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27.xml"/><Relationship Id="rId14" Type="http://schemas.openxmlformats.org/officeDocument/2006/relationships/chart" Target="../charts/chart132.xml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3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3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35.xml"/><Relationship Id="rId5" Type="http://schemas.openxmlformats.org/officeDocument/2006/relationships/hyperlink" Target="#beginblad!A1"/><Relationship Id="rId10" Type="http://schemas.openxmlformats.org/officeDocument/2006/relationships/chart" Target="../charts/chart13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33.xml"/><Relationship Id="rId14" Type="http://schemas.openxmlformats.org/officeDocument/2006/relationships/chart" Target="../charts/chart138.xml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4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4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41.xml"/><Relationship Id="rId5" Type="http://schemas.openxmlformats.org/officeDocument/2006/relationships/hyperlink" Target="#beginblad!A1"/><Relationship Id="rId10" Type="http://schemas.openxmlformats.org/officeDocument/2006/relationships/chart" Target="../charts/chart14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39.xml"/><Relationship Id="rId14" Type="http://schemas.openxmlformats.org/officeDocument/2006/relationships/chart" Target="../charts/chart14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verzamelformulier!A1"/><Relationship Id="rId13" Type="http://schemas.openxmlformats.org/officeDocument/2006/relationships/hyperlink" Target="#'woordenschat 3-8 (2)'!A1"/><Relationship Id="rId3" Type="http://schemas.openxmlformats.org/officeDocument/2006/relationships/hyperlink" Target="#'groep 4(A) (2)'!A1"/><Relationship Id="rId7" Type="http://schemas.openxmlformats.org/officeDocument/2006/relationships/hyperlink" Target="#'groep 8(A) (2)'!A1"/><Relationship Id="rId12" Type="http://schemas.openxmlformats.org/officeDocument/2006/relationships/hyperlink" Target="#'spellen 3-8 (2)'!A1"/><Relationship Id="rId2" Type="http://schemas.openxmlformats.org/officeDocument/2006/relationships/hyperlink" Target="#knoppenblad!A1"/><Relationship Id="rId1" Type="http://schemas.openxmlformats.org/officeDocument/2006/relationships/hyperlink" Target="#'groep 3(A) (2)'!A1"/><Relationship Id="rId6" Type="http://schemas.openxmlformats.org/officeDocument/2006/relationships/hyperlink" Target="#'groep 7(A) (2)'!A1"/><Relationship Id="rId11" Type="http://schemas.openxmlformats.org/officeDocument/2006/relationships/hyperlink" Target="#'begr. lezen 3-8 (2)'!A1"/><Relationship Id="rId5" Type="http://schemas.openxmlformats.org/officeDocument/2006/relationships/hyperlink" Target="#'groep 6(A) (2)'!A1"/><Relationship Id="rId15" Type="http://schemas.openxmlformats.org/officeDocument/2006/relationships/hyperlink" Target="#'rekenen-wiskunde 3-8 (2)'!A1"/><Relationship Id="rId10" Type="http://schemas.openxmlformats.org/officeDocument/2006/relationships/hyperlink" Target="#'woorden lezen 3-8 (2)'!A1"/><Relationship Id="rId4" Type="http://schemas.openxmlformats.org/officeDocument/2006/relationships/hyperlink" Target="#'groep 5(A) (2)'!A1"/><Relationship Id="rId9" Type="http://schemas.openxmlformats.org/officeDocument/2006/relationships/hyperlink" Target="#'samenvatting en conclusies (2)'!A1"/><Relationship Id="rId14" Type="http://schemas.openxmlformats.org/officeDocument/2006/relationships/hyperlink" Target="#'hoofdrekenen 3-8 (2)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49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48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47.xml"/><Relationship Id="rId5" Type="http://schemas.openxmlformats.org/officeDocument/2006/relationships/hyperlink" Target="#beginblad!A1"/><Relationship Id="rId10" Type="http://schemas.openxmlformats.org/officeDocument/2006/relationships/chart" Target="../charts/chart146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45.xml"/><Relationship Id="rId14" Type="http://schemas.openxmlformats.org/officeDocument/2006/relationships/chart" Target="../charts/chart150.xml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hyperlink" Target="#beginblad!A1"/><Relationship Id="rId3" Type="http://schemas.openxmlformats.org/officeDocument/2006/relationships/hyperlink" Target="#'groep 6(A)'!A1"/><Relationship Id="rId7" Type="http://schemas.openxmlformats.org/officeDocument/2006/relationships/hyperlink" Target="#'samenvatting en conclusies'!A1"/><Relationship Id="rId2" Type="http://schemas.openxmlformats.org/officeDocument/2006/relationships/hyperlink" Target="#'groep 7(A)'!A1"/><Relationship Id="rId1" Type="http://schemas.openxmlformats.org/officeDocument/2006/relationships/hyperlink" Target="#'groep 8(A)'!A1"/><Relationship Id="rId6" Type="http://schemas.openxmlformats.org/officeDocument/2006/relationships/hyperlink" Target="#'groep 3(A)'!A1"/><Relationship Id="rId5" Type="http://schemas.openxmlformats.org/officeDocument/2006/relationships/hyperlink" Target="#'groep 4(A)'!A1"/><Relationship Id="rId4" Type="http://schemas.openxmlformats.org/officeDocument/2006/relationships/hyperlink" Target="#'groep 5(A)'!A1"/><Relationship Id="rId9" Type="http://schemas.openxmlformats.org/officeDocument/2006/relationships/chart" Target="../charts/chart151.xml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2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3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3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4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5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'!A1"/><Relationship Id="rId3" Type="http://schemas.openxmlformats.org/officeDocument/2006/relationships/hyperlink" Target="#'groep 7(A)'!A1"/><Relationship Id="rId7" Type="http://schemas.openxmlformats.org/officeDocument/2006/relationships/hyperlink" Target="#'groep 3(A)'!A1"/><Relationship Id="rId2" Type="http://schemas.openxmlformats.org/officeDocument/2006/relationships/hyperlink" Target="#'groep 8(A)'!A1"/><Relationship Id="rId1" Type="http://schemas.openxmlformats.org/officeDocument/2006/relationships/chart" Target="../charts/chart156.xml"/><Relationship Id="rId6" Type="http://schemas.openxmlformats.org/officeDocument/2006/relationships/hyperlink" Target="#'groep 4(A)'!A1"/><Relationship Id="rId5" Type="http://schemas.openxmlformats.org/officeDocument/2006/relationships/hyperlink" Target="#'groep 5(A)'!A1"/><Relationship Id="rId4" Type="http://schemas.openxmlformats.org/officeDocument/2006/relationships/hyperlink" Target="#'groep 6(A)'!A1"/><Relationship Id="rId9" Type="http://schemas.openxmlformats.org/officeDocument/2006/relationships/hyperlink" Target="#beginblad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beginblad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 (2)'!A1"/><Relationship Id="rId13" Type="http://schemas.openxmlformats.org/officeDocument/2006/relationships/chart" Target="../charts/chart161.xml"/><Relationship Id="rId3" Type="http://schemas.openxmlformats.org/officeDocument/2006/relationships/hyperlink" Target="#'woorden lezen 3-8 (2)'!A1"/><Relationship Id="rId7" Type="http://schemas.openxmlformats.org/officeDocument/2006/relationships/hyperlink" Target="#'hoofdrekenen 3-8 (2)'!A1"/><Relationship Id="rId12" Type="http://schemas.openxmlformats.org/officeDocument/2006/relationships/chart" Target="../charts/chart160.xml"/><Relationship Id="rId2" Type="http://schemas.openxmlformats.org/officeDocument/2006/relationships/hyperlink" Target="#'begr. lezen 3-8 (2)'!A1"/><Relationship Id="rId1" Type="http://schemas.openxmlformats.org/officeDocument/2006/relationships/hyperlink" Target="#'spellen 3-8 (2)'!A1"/><Relationship Id="rId6" Type="http://schemas.openxmlformats.org/officeDocument/2006/relationships/hyperlink" Target="#'rekenen-wiskunde 3-8 (2)'!A1"/><Relationship Id="rId11" Type="http://schemas.openxmlformats.org/officeDocument/2006/relationships/chart" Target="../charts/chart159.xml"/><Relationship Id="rId5" Type="http://schemas.openxmlformats.org/officeDocument/2006/relationships/hyperlink" Target="#'beginblad (2)'!A1"/><Relationship Id="rId10" Type="http://schemas.openxmlformats.org/officeDocument/2006/relationships/chart" Target="../charts/chart158.xml"/><Relationship Id="rId4" Type="http://schemas.openxmlformats.org/officeDocument/2006/relationships/hyperlink" Target="#'samenvatting en conclusies (2)'!A32"/><Relationship Id="rId9" Type="http://schemas.openxmlformats.org/officeDocument/2006/relationships/chart" Target="../charts/chart157.xml"/><Relationship Id="rId14" Type="http://schemas.openxmlformats.org/officeDocument/2006/relationships/chart" Target="../charts/chart162.xml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6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64.xml"/><Relationship Id="rId1" Type="http://schemas.openxmlformats.org/officeDocument/2006/relationships/chart" Target="../charts/chart163.xml"/><Relationship Id="rId6" Type="http://schemas.openxmlformats.org/officeDocument/2006/relationships/chart" Target="../charts/chart168.xml"/><Relationship Id="rId11" Type="http://schemas.openxmlformats.org/officeDocument/2006/relationships/hyperlink" Target="#'beginblad (2)'!A1"/><Relationship Id="rId5" Type="http://schemas.openxmlformats.org/officeDocument/2006/relationships/chart" Target="../charts/chart16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6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verzamelformulier!A1"/><Relationship Id="rId13" Type="http://schemas.openxmlformats.org/officeDocument/2006/relationships/hyperlink" Target="#'woordenschat 3-8 (2)'!A1"/><Relationship Id="rId3" Type="http://schemas.openxmlformats.org/officeDocument/2006/relationships/hyperlink" Target="#'groep 4(A) (3)'!A1"/><Relationship Id="rId7" Type="http://schemas.openxmlformats.org/officeDocument/2006/relationships/hyperlink" Target="#'groep 8(A) (3)'!A1"/><Relationship Id="rId12" Type="http://schemas.openxmlformats.org/officeDocument/2006/relationships/hyperlink" Target="#'spellen 3-8 (3)'!A1"/><Relationship Id="rId2" Type="http://schemas.openxmlformats.org/officeDocument/2006/relationships/hyperlink" Target="#knoppenblad!A1"/><Relationship Id="rId1" Type="http://schemas.openxmlformats.org/officeDocument/2006/relationships/hyperlink" Target="#'groep 3(A) (3)'!A1"/><Relationship Id="rId6" Type="http://schemas.openxmlformats.org/officeDocument/2006/relationships/hyperlink" Target="#'groep 7(A) (3)'!A1"/><Relationship Id="rId11" Type="http://schemas.openxmlformats.org/officeDocument/2006/relationships/hyperlink" Target="#'begr. lezen 3-8 (3)'!A1"/><Relationship Id="rId5" Type="http://schemas.openxmlformats.org/officeDocument/2006/relationships/hyperlink" Target="#'groep 6(A) (3)'!A1"/><Relationship Id="rId15" Type="http://schemas.openxmlformats.org/officeDocument/2006/relationships/hyperlink" Target="#'rekenen-wiskunde 3-8 (3)'!A1"/><Relationship Id="rId10" Type="http://schemas.openxmlformats.org/officeDocument/2006/relationships/hyperlink" Target="#'woorden lezen 3-8 (3)'!A1"/><Relationship Id="rId4" Type="http://schemas.openxmlformats.org/officeDocument/2006/relationships/hyperlink" Target="#'groep 5(A) (3)'!A1"/><Relationship Id="rId9" Type="http://schemas.openxmlformats.org/officeDocument/2006/relationships/hyperlink" Target="#'samenvatting en conclusies  (3)'!A1"/><Relationship Id="rId14" Type="http://schemas.openxmlformats.org/officeDocument/2006/relationships/hyperlink" Target="#'hoofdrekenen 3-8 (3)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7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70.xml"/><Relationship Id="rId1" Type="http://schemas.openxmlformats.org/officeDocument/2006/relationships/chart" Target="../charts/chart169.xml"/><Relationship Id="rId6" Type="http://schemas.openxmlformats.org/officeDocument/2006/relationships/chart" Target="../charts/chart174.xml"/><Relationship Id="rId11" Type="http://schemas.openxmlformats.org/officeDocument/2006/relationships/hyperlink" Target="#'beginblad (2)'!A1"/><Relationship Id="rId5" Type="http://schemas.openxmlformats.org/officeDocument/2006/relationships/chart" Target="../charts/chart17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7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 (2)'!A1"/><Relationship Id="rId13" Type="http://schemas.openxmlformats.org/officeDocument/2006/relationships/chart" Target="../charts/chart179.xml"/><Relationship Id="rId3" Type="http://schemas.openxmlformats.org/officeDocument/2006/relationships/hyperlink" Target="#'woorden lezen 3-8 (2)'!A1"/><Relationship Id="rId7" Type="http://schemas.openxmlformats.org/officeDocument/2006/relationships/hyperlink" Target="#'hoofdrekenen 3-8 (2)'!A1"/><Relationship Id="rId12" Type="http://schemas.openxmlformats.org/officeDocument/2006/relationships/chart" Target="../charts/chart178.xml"/><Relationship Id="rId2" Type="http://schemas.openxmlformats.org/officeDocument/2006/relationships/hyperlink" Target="#'begr. lezen 3-8 (2)'!A1"/><Relationship Id="rId1" Type="http://schemas.openxmlformats.org/officeDocument/2006/relationships/hyperlink" Target="#'spellen 3-8 (2)'!A1"/><Relationship Id="rId6" Type="http://schemas.openxmlformats.org/officeDocument/2006/relationships/hyperlink" Target="#'rekenen-wiskunde 3-8 (2)'!A1"/><Relationship Id="rId11" Type="http://schemas.openxmlformats.org/officeDocument/2006/relationships/chart" Target="../charts/chart177.xml"/><Relationship Id="rId5" Type="http://schemas.openxmlformats.org/officeDocument/2006/relationships/hyperlink" Target="#'beginblad (2)'!A1"/><Relationship Id="rId10" Type="http://schemas.openxmlformats.org/officeDocument/2006/relationships/chart" Target="../charts/chart176.xml"/><Relationship Id="rId4" Type="http://schemas.openxmlformats.org/officeDocument/2006/relationships/hyperlink" Target="#'samenvatting en conclusies (2)'!A32"/><Relationship Id="rId9" Type="http://schemas.openxmlformats.org/officeDocument/2006/relationships/chart" Target="../charts/chart175.xml"/><Relationship Id="rId14" Type="http://schemas.openxmlformats.org/officeDocument/2006/relationships/chart" Target="../charts/chart180.xml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83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82.xml"/><Relationship Id="rId1" Type="http://schemas.openxmlformats.org/officeDocument/2006/relationships/chart" Target="../charts/chart181.xml"/><Relationship Id="rId6" Type="http://schemas.openxmlformats.org/officeDocument/2006/relationships/chart" Target="../charts/chart186.xml"/><Relationship Id="rId11" Type="http://schemas.openxmlformats.org/officeDocument/2006/relationships/hyperlink" Target="#'beginblad (2)'!A1"/><Relationship Id="rId5" Type="http://schemas.openxmlformats.org/officeDocument/2006/relationships/chart" Target="../charts/chart185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84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89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88.xml"/><Relationship Id="rId1" Type="http://schemas.openxmlformats.org/officeDocument/2006/relationships/chart" Target="../charts/chart187.xml"/><Relationship Id="rId6" Type="http://schemas.openxmlformats.org/officeDocument/2006/relationships/chart" Target="../charts/chart192.xml"/><Relationship Id="rId11" Type="http://schemas.openxmlformats.org/officeDocument/2006/relationships/hyperlink" Target="#'beginblad (2)'!A1"/><Relationship Id="rId5" Type="http://schemas.openxmlformats.org/officeDocument/2006/relationships/chart" Target="../charts/chart191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90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19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194.xml"/><Relationship Id="rId1" Type="http://schemas.openxmlformats.org/officeDocument/2006/relationships/chart" Target="../charts/chart193.xml"/><Relationship Id="rId6" Type="http://schemas.openxmlformats.org/officeDocument/2006/relationships/chart" Target="../charts/chart198.xml"/><Relationship Id="rId11" Type="http://schemas.openxmlformats.org/officeDocument/2006/relationships/hyperlink" Target="#'beginblad (2)'!A1"/><Relationship Id="rId5" Type="http://schemas.openxmlformats.org/officeDocument/2006/relationships/chart" Target="../charts/chart19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19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0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00.xml"/><Relationship Id="rId1" Type="http://schemas.openxmlformats.org/officeDocument/2006/relationships/chart" Target="../charts/chart199.xml"/><Relationship Id="rId6" Type="http://schemas.openxmlformats.org/officeDocument/2006/relationships/chart" Target="../charts/chart204.xml"/><Relationship Id="rId11" Type="http://schemas.openxmlformats.org/officeDocument/2006/relationships/hyperlink" Target="#'beginblad (2)'!A1"/><Relationship Id="rId5" Type="http://schemas.openxmlformats.org/officeDocument/2006/relationships/chart" Target="../charts/chart20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0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07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06.xml"/><Relationship Id="rId1" Type="http://schemas.openxmlformats.org/officeDocument/2006/relationships/chart" Target="../charts/chart205.xml"/><Relationship Id="rId6" Type="http://schemas.openxmlformats.org/officeDocument/2006/relationships/chart" Target="../charts/chart210.xml"/><Relationship Id="rId11" Type="http://schemas.openxmlformats.org/officeDocument/2006/relationships/hyperlink" Target="#'beginblad (2)'!A1"/><Relationship Id="rId5" Type="http://schemas.openxmlformats.org/officeDocument/2006/relationships/chart" Target="../charts/chart209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08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13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12.xml"/><Relationship Id="rId1" Type="http://schemas.openxmlformats.org/officeDocument/2006/relationships/chart" Target="../charts/chart211.xml"/><Relationship Id="rId6" Type="http://schemas.openxmlformats.org/officeDocument/2006/relationships/chart" Target="../charts/chart216.xml"/><Relationship Id="rId11" Type="http://schemas.openxmlformats.org/officeDocument/2006/relationships/hyperlink" Target="#'beginblad (2)'!A1"/><Relationship Id="rId5" Type="http://schemas.openxmlformats.org/officeDocument/2006/relationships/chart" Target="../charts/chart215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14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19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18.xml"/><Relationship Id="rId1" Type="http://schemas.openxmlformats.org/officeDocument/2006/relationships/chart" Target="../charts/chart217.xml"/><Relationship Id="rId6" Type="http://schemas.openxmlformats.org/officeDocument/2006/relationships/chart" Target="../charts/chart222.xml"/><Relationship Id="rId11" Type="http://schemas.openxmlformats.org/officeDocument/2006/relationships/hyperlink" Target="#'beginblad (2)'!A1"/><Relationship Id="rId5" Type="http://schemas.openxmlformats.org/officeDocument/2006/relationships/chart" Target="../charts/chart221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20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2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24.xml"/><Relationship Id="rId1" Type="http://schemas.openxmlformats.org/officeDocument/2006/relationships/chart" Target="../charts/chart223.xml"/><Relationship Id="rId6" Type="http://schemas.openxmlformats.org/officeDocument/2006/relationships/chart" Target="../charts/chart228.xml"/><Relationship Id="rId11" Type="http://schemas.openxmlformats.org/officeDocument/2006/relationships/hyperlink" Target="#'beginblad (2)'!A1"/><Relationship Id="rId5" Type="http://schemas.openxmlformats.org/officeDocument/2006/relationships/chart" Target="../charts/chart22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2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hyperlink" Target="../../jaaropbrengsten%20Kardoen%2023%20juni%202009/knoppenblad.xls" TargetMode="External"/><Relationship Id="rId1" Type="http://schemas.openxmlformats.org/officeDocument/2006/relationships/hyperlink" Target="#knoppenblad!A1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3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30.xml"/><Relationship Id="rId1" Type="http://schemas.openxmlformats.org/officeDocument/2006/relationships/chart" Target="../charts/chart229.xml"/><Relationship Id="rId6" Type="http://schemas.openxmlformats.org/officeDocument/2006/relationships/chart" Target="../charts/chart234.xml"/><Relationship Id="rId11" Type="http://schemas.openxmlformats.org/officeDocument/2006/relationships/hyperlink" Target="#'beginblad (2)'!A1"/><Relationship Id="rId5" Type="http://schemas.openxmlformats.org/officeDocument/2006/relationships/chart" Target="../charts/chart23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3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37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36.xml"/><Relationship Id="rId1" Type="http://schemas.openxmlformats.org/officeDocument/2006/relationships/chart" Target="../charts/chart235.xml"/><Relationship Id="rId6" Type="http://schemas.openxmlformats.org/officeDocument/2006/relationships/chart" Target="../charts/chart240.xml"/><Relationship Id="rId11" Type="http://schemas.openxmlformats.org/officeDocument/2006/relationships/hyperlink" Target="#'beginblad (2)'!A1"/><Relationship Id="rId5" Type="http://schemas.openxmlformats.org/officeDocument/2006/relationships/chart" Target="../charts/chart239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38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43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42.xml"/><Relationship Id="rId1" Type="http://schemas.openxmlformats.org/officeDocument/2006/relationships/chart" Target="../charts/chart241.xml"/><Relationship Id="rId6" Type="http://schemas.openxmlformats.org/officeDocument/2006/relationships/chart" Target="../charts/chart246.xml"/><Relationship Id="rId11" Type="http://schemas.openxmlformats.org/officeDocument/2006/relationships/hyperlink" Target="#'beginblad (2)'!A1"/><Relationship Id="rId5" Type="http://schemas.openxmlformats.org/officeDocument/2006/relationships/chart" Target="../charts/chart245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44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3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49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48.xml"/><Relationship Id="rId1" Type="http://schemas.openxmlformats.org/officeDocument/2006/relationships/chart" Target="../charts/chart247.xml"/><Relationship Id="rId6" Type="http://schemas.openxmlformats.org/officeDocument/2006/relationships/chart" Target="../charts/chart252.xml"/><Relationship Id="rId11" Type="http://schemas.openxmlformats.org/officeDocument/2006/relationships/hyperlink" Target="#'beginblad (2)'!A1"/><Relationship Id="rId5" Type="http://schemas.openxmlformats.org/officeDocument/2006/relationships/chart" Target="../charts/chart251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50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4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5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54.xml"/><Relationship Id="rId1" Type="http://schemas.openxmlformats.org/officeDocument/2006/relationships/chart" Target="../charts/chart253.xml"/><Relationship Id="rId6" Type="http://schemas.openxmlformats.org/officeDocument/2006/relationships/chart" Target="../charts/chart258.xml"/><Relationship Id="rId11" Type="http://schemas.openxmlformats.org/officeDocument/2006/relationships/hyperlink" Target="#'beginblad (2)'!A1"/><Relationship Id="rId5" Type="http://schemas.openxmlformats.org/officeDocument/2006/relationships/chart" Target="../charts/chart25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5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5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6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60.xml"/><Relationship Id="rId1" Type="http://schemas.openxmlformats.org/officeDocument/2006/relationships/chart" Target="../charts/chart259.xml"/><Relationship Id="rId6" Type="http://schemas.openxmlformats.org/officeDocument/2006/relationships/chart" Target="../charts/chart264.xml"/><Relationship Id="rId11" Type="http://schemas.openxmlformats.org/officeDocument/2006/relationships/hyperlink" Target="#'beginblad (2)'!A1"/><Relationship Id="rId5" Type="http://schemas.openxmlformats.org/officeDocument/2006/relationships/chart" Target="../charts/chart26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6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67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66.xml"/><Relationship Id="rId1" Type="http://schemas.openxmlformats.org/officeDocument/2006/relationships/chart" Target="../charts/chart265.xml"/><Relationship Id="rId6" Type="http://schemas.openxmlformats.org/officeDocument/2006/relationships/chart" Target="../charts/chart270.xml"/><Relationship Id="rId11" Type="http://schemas.openxmlformats.org/officeDocument/2006/relationships/hyperlink" Target="#'beginblad (2)'!A1"/><Relationship Id="rId5" Type="http://schemas.openxmlformats.org/officeDocument/2006/relationships/chart" Target="../charts/chart269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68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7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73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72.xml"/><Relationship Id="rId1" Type="http://schemas.openxmlformats.org/officeDocument/2006/relationships/chart" Target="../charts/chart271.xml"/><Relationship Id="rId6" Type="http://schemas.openxmlformats.org/officeDocument/2006/relationships/chart" Target="../charts/chart276.xml"/><Relationship Id="rId11" Type="http://schemas.openxmlformats.org/officeDocument/2006/relationships/hyperlink" Target="#'beginblad (2)'!A1"/><Relationship Id="rId5" Type="http://schemas.openxmlformats.org/officeDocument/2006/relationships/chart" Target="../charts/chart275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74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79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78.xml"/><Relationship Id="rId1" Type="http://schemas.openxmlformats.org/officeDocument/2006/relationships/chart" Target="../charts/chart277.xml"/><Relationship Id="rId6" Type="http://schemas.openxmlformats.org/officeDocument/2006/relationships/chart" Target="../charts/chart282.xml"/><Relationship Id="rId11" Type="http://schemas.openxmlformats.org/officeDocument/2006/relationships/hyperlink" Target="#'beginblad (2)'!A1"/><Relationship Id="rId5" Type="http://schemas.openxmlformats.org/officeDocument/2006/relationships/chart" Target="../charts/chart281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80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85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84.xml"/><Relationship Id="rId1" Type="http://schemas.openxmlformats.org/officeDocument/2006/relationships/chart" Target="../charts/chart283.xml"/><Relationship Id="rId6" Type="http://schemas.openxmlformats.org/officeDocument/2006/relationships/chart" Target="../charts/chart288.xml"/><Relationship Id="rId11" Type="http://schemas.openxmlformats.org/officeDocument/2006/relationships/hyperlink" Target="#'beginblad (2)'!A1"/><Relationship Id="rId5" Type="http://schemas.openxmlformats.org/officeDocument/2006/relationships/chart" Target="../charts/chart287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86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knoppenblad!A1"/></Relationships>
</file>

<file path=xl/drawings/_rels/drawing6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91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90.xml"/><Relationship Id="rId1" Type="http://schemas.openxmlformats.org/officeDocument/2006/relationships/chart" Target="../charts/chart289.xml"/><Relationship Id="rId6" Type="http://schemas.openxmlformats.org/officeDocument/2006/relationships/chart" Target="../charts/chart294.xml"/><Relationship Id="rId11" Type="http://schemas.openxmlformats.org/officeDocument/2006/relationships/hyperlink" Target="#'beginblad (2)'!A1"/><Relationship Id="rId5" Type="http://schemas.openxmlformats.org/officeDocument/2006/relationships/chart" Target="../charts/chart293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92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2)'!A1"/><Relationship Id="rId13" Type="http://schemas.openxmlformats.org/officeDocument/2006/relationships/hyperlink" Target="#'hoofdrekenen 3-8 (2)'!A1"/><Relationship Id="rId3" Type="http://schemas.openxmlformats.org/officeDocument/2006/relationships/chart" Target="../charts/chart297.xml"/><Relationship Id="rId7" Type="http://schemas.openxmlformats.org/officeDocument/2006/relationships/hyperlink" Target="#'spellen 3-8 (2)'!A1"/><Relationship Id="rId12" Type="http://schemas.openxmlformats.org/officeDocument/2006/relationships/hyperlink" Target="#'rekenen-wiskunde 3-8 (2)'!A1"/><Relationship Id="rId2" Type="http://schemas.openxmlformats.org/officeDocument/2006/relationships/chart" Target="../charts/chart296.xml"/><Relationship Id="rId1" Type="http://schemas.openxmlformats.org/officeDocument/2006/relationships/chart" Target="../charts/chart295.xml"/><Relationship Id="rId6" Type="http://schemas.openxmlformats.org/officeDocument/2006/relationships/chart" Target="../charts/chart300.xml"/><Relationship Id="rId11" Type="http://schemas.openxmlformats.org/officeDocument/2006/relationships/hyperlink" Target="#'beginblad (2)'!A1"/><Relationship Id="rId5" Type="http://schemas.openxmlformats.org/officeDocument/2006/relationships/chart" Target="../charts/chart299.xml"/><Relationship Id="rId10" Type="http://schemas.openxmlformats.org/officeDocument/2006/relationships/hyperlink" Target="#'samenvatting en conclusies (2)'!A32"/><Relationship Id="rId4" Type="http://schemas.openxmlformats.org/officeDocument/2006/relationships/chart" Target="../charts/chart298.xml"/><Relationship Id="rId9" Type="http://schemas.openxmlformats.org/officeDocument/2006/relationships/hyperlink" Target="#'woorden lezen 3-8 (2)'!A1"/><Relationship Id="rId14" Type="http://schemas.openxmlformats.org/officeDocument/2006/relationships/hyperlink" Target="#'woordenschat 3-8 (2)'!A1"/></Relationships>
</file>

<file path=xl/drawings/_rels/drawing62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1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3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2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4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3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5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4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5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7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(2)'!A1"/><Relationship Id="rId3" Type="http://schemas.openxmlformats.org/officeDocument/2006/relationships/hyperlink" Target="#'groep 7(A) (2)'!A1"/><Relationship Id="rId7" Type="http://schemas.openxmlformats.org/officeDocument/2006/relationships/hyperlink" Target="#'groep 3(A) (2)'!A1"/><Relationship Id="rId2" Type="http://schemas.openxmlformats.org/officeDocument/2006/relationships/hyperlink" Target="#'groep 8(A) (2)'!A1"/><Relationship Id="rId1" Type="http://schemas.openxmlformats.org/officeDocument/2006/relationships/chart" Target="../charts/chart306.xml"/><Relationship Id="rId6" Type="http://schemas.openxmlformats.org/officeDocument/2006/relationships/hyperlink" Target="#'groep 4(A) (2)'!A1"/><Relationship Id="rId5" Type="http://schemas.openxmlformats.org/officeDocument/2006/relationships/hyperlink" Target="#'groep 5(A) (2)'!A1"/><Relationship Id="rId4" Type="http://schemas.openxmlformats.org/officeDocument/2006/relationships/hyperlink" Target="#'groep 6(A) (2)'!A1"/><Relationship Id="rId9" Type="http://schemas.openxmlformats.org/officeDocument/2006/relationships/hyperlink" Target="#'beginblad (2)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beginblad (2)'!A1"/></Relationships>
</file>

<file path=xl/drawings/_rels/drawing69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 (3)'!A1"/><Relationship Id="rId13" Type="http://schemas.openxmlformats.org/officeDocument/2006/relationships/chart" Target="../charts/chart311.xml"/><Relationship Id="rId3" Type="http://schemas.openxmlformats.org/officeDocument/2006/relationships/hyperlink" Target="#'woorden lezen 3-8 (3)'!A1"/><Relationship Id="rId7" Type="http://schemas.openxmlformats.org/officeDocument/2006/relationships/hyperlink" Target="#'hoofdrekenen 3-8 (3)'!A1"/><Relationship Id="rId12" Type="http://schemas.openxmlformats.org/officeDocument/2006/relationships/chart" Target="../charts/chart310.xml"/><Relationship Id="rId2" Type="http://schemas.openxmlformats.org/officeDocument/2006/relationships/hyperlink" Target="#'begr. lezen 3-8 (3)'!A1"/><Relationship Id="rId1" Type="http://schemas.openxmlformats.org/officeDocument/2006/relationships/hyperlink" Target="#'spellen 3-8 (3)'!A1"/><Relationship Id="rId6" Type="http://schemas.openxmlformats.org/officeDocument/2006/relationships/hyperlink" Target="#'rekenen-wiskunde 3-8 (3)'!A1"/><Relationship Id="rId11" Type="http://schemas.openxmlformats.org/officeDocument/2006/relationships/chart" Target="../charts/chart309.xml"/><Relationship Id="rId5" Type="http://schemas.openxmlformats.org/officeDocument/2006/relationships/hyperlink" Target="#'beginblad (3)'!A1"/><Relationship Id="rId10" Type="http://schemas.openxmlformats.org/officeDocument/2006/relationships/chart" Target="../charts/chart308.xml"/><Relationship Id="rId4" Type="http://schemas.openxmlformats.org/officeDocument/2006/relationships/hyperlink" Target="#'samenvatting en conclusies  (3)'!A32"/><Relationship Id="rId9" Type="http://schemas.openxmlformats.org/officeDocument/2006/relationships/chart" Target="../charts/chart307.xml"/><Relationship Id="rId14" Type="http://schemas.openxmlformats.org/officeDocument/2006/relationships/chart" Target="../charts/chart31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1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0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9.xml"/><Relationship Id="rId5" Type="http://schemas.openxmlformats.org/officeDocument/2006/relationships/hyperlink" Target="#beginblad!A1"/><Relationship Id="rId10" Type="http://schemas.openxmlformats.org/officeDocument/2006/relationships/chart" Target="../charts/chart8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7.xml"/><Relationship Id="rId14" Type="http://schemas.openxmlformats.org/officeDocument/2006/relationships/chart" Target="../charts/chart12.xml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1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14.xml"/><Relationship Id="rId1" Type="http://schemas.openxmlformats.org/officeDocument/2006/relationships/chart" Target="../charts/chart313.xml"/><Relationship Id="rId6" Type="http://schemas.openxmlformats.org/officeDocument/2006/relationships/chart" Target="../charts/chart318.xml"/><Relationship Id="rId11" Type="http://schemas.openxmlformats.org/officeDocument/2006/relationships/hyperlink" Target="#'beginblad (3)'!A1"/><Relationship Id="rId5" Type="http://schemas.openxmlformats.org/officeDocument/2006/relationships/chart" Target="../charts/chart31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1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2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20.xml"/><Relationship Id="rId1" Type="http://schemas.openxmlformats.org/officeDocument/2006/relationships/chart" Target="../charts/chart319.xml"/><Relationship Id="rId6" Type="http://schemas.openxmlformats.org/officeDocument/2006/relationships/chart" Target="../charts/chart324.xml"/><Relationship Id="rId11" Type="http://schemas.openxmlformats.org/officeDocument/2006/relationships/hyperlink" Target="#'beginblad (3)'!A1"/><Relationship Id="rId5" Type="http://schemas.openxmlformats.org/officeDocument/2006/relationships/chart" Target="../charts/chart32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2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 (3)'!A1"/><Relationship Id="rId13" Type="http://schemas.openxmlformats.org/officeDocument/2006/relationships/chart" Target="../charts/chart329.xml"/><Relationship Id="rId3" Type="http://schemas.openxmlformats.org/officeDocument/2006/relationships/hyperlink" Target="#'woorden lezen 3-8 (3)'!A1"/><Relationship Id="rId7" Type="http://schemas.openxmlformats.org/officeDocument/2006/relationships/hyperlink" Target="#'hoofdrekenen 3-8 (3)'!A1"/><Relationship Id="rId12" Type="http://schemas.openxmlformats.org/officeDocument/2006/relationships/chart" Target="../charts/chart328.xml"/><Relationship Id="rId2" Type="http://schemas.openxmlformats.org/officeDocument/2006/relationships/hyperlink" Target="#'begr. lezen 3-8 (3)'!A1"/><Relationship Id="rId1" Type="http://schemas.openxmlformats.org/officeDocument/2006/relationships/hyperlink" Target="#'spellen 3-8 (3)'!A1"/><Relationship Id="rId6" Type="http://schemas.openxmlformats.org/officeDocument/2006/relationships/hyperlink" Target="#'rekenen-wiskunde 3-8 (3)'!A1"/><Relationship Id="rId11" Type="http://schemas.openxmlformats.org/officeDocument/2006/relationships/chart" Target="../charts/chart327.xml"/><Relationship Id="rId5" Type="http://schemas.openxmlformats.org/officeDocument/2006/relationships/hyperlink" Target="#'beginblad (3)'!A1"/><Relationship Id="rId10" Type="http://schemas.openxmlformats.org/officeDocument/2006/relationships/chart" Target="../charts/chart326.xml"/><Relationship Id="rId4" Type="http://schemas.openxmlformats.org/officeDocument/2006/relationships/hyperlink" Target="#'samenvatting en conclusies  (3)'!A32"/><Relationship Id="rId9" Type="http://schemas.openxmlformats.org/officeDocument/2006/relationships/chart" Target="../charts/chart325.xml"/><Relationship Id="rId14" Type="http://schemas.openxmlformats.org/officeDocument/2006/relationships/chart" Target="../charts/chart330.xml"/></Relationships>
</file>

<file path=xl/drawings/_rels/drawing73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33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32.xml"/><Relationship Id="rId1" Type="http://schemas.openxmlformats.org/officeDocument/2006/relationships/chart" Target="../charts/chart331.xml"/><Relationship Id="rId6" Type="http://schemas.openxmlformats.org/officeDocument/2006/relationships/chart" Target="../charts/chart336.xml"/><Relationship Id="rId11" Type="http://schemas.openxmlformats.org/officeDocument/2006/relationships/hyperlink" Target="#'beginblad (3)'!A1"/><Relationship Id="rId5" Type="http://schemas.openxmlformats.org/officeDocument/2006/relationships/chart" Target="../charts/chart335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34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39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38.xml"/><Relationship Id="rId1" Type="http://schemas.openxmlformats.org/officeDocument/2006/relationships/chart" Target="../charts/chart337.xml"/><Relationship Id="rId6" Type="http://schemas.openxmlformats.org/officeDocument/2006/relationships/chart" Target="../charts/chart342.xml"/><Relationship Id="rId11" Type="http://schemas.openxmlformats.org/officeDocument/2006/relationships/hyperlink" Target="#'beginblad (3)'!A1"/><Relationship Id="rId5" Type="http://schemas.openxmlformats.org/officeDocument/2006/relationships/chart" Target="../charts/chart341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40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4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44.xml"/><Relationship Id="rId1" Type="http://schemas.openxmlformats.org/officeDocument/2006/relationships/chart" Target="../charts/chart343.xml"/><Relationship Id="rId6" Type="http://schemas.openxmlformats.org/officeDocument/2006/relationships/chart" Target="../charts/chart348.xml"/><Relationship Id="rId11" Type="http://schemas.openxmlformats.org/officeDocument/2006/relationships/hyperlink" Target="#'beginblad (3)'!A1"/><Relationship Id="rId5" Type="http://schemas.openxmlformats.org/officeDocument/2006/relationships/chart" Target="../charts/chart34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4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6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5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50.xml"/><Relationship Id="rId1" Type="http://schemas.openxmlformats.org/officeDocument/2006/relationships/chart" Target="../charts/chart349.xml"/><Relationship Id="rId6" Type="http://schemas.openxmlformats.org/officeDocument/2006/relationships/chart" Target="../charts/chart354.xml"/><Relationship Id="rId11" Type="http://schemas.openxmlformats.org/officeDocument/2006/relationships/hyperlink" Target="#'beginblad (3)'!A1"/><Relationship Id="rId5" Type="http://schemas.openxmlformats.org/officeDocument/2006/relationships/chart" Target="../charts/chart35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5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57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56.xml"/><Relationship Id="rId1" Type="http://schemas.openxmlformats.org/officeDocument/2006/relationships/chart" Target="../charts/chart355.xml"/><Relationship Id="rId6" Type="http://schemas.openxmlformats.org/officeDocument/2006/relationships/chart" Target="../charts/chart360.xml"/><Relationship Id="rId11" Type="http://schemas.openxmlformats.org/officeDocument/2006/relationships/hyperlink" Target="#'beginblad (3)'!A1"/><Relationship Id="rId5" Type="http://schemas.openxmlformats.org/officeDocument/2006/relationships/chart" Target="../charts/chart359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58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63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62.xml"/><Relationship Id="rId1" Type="http://schemas.openxmlformats.org/officeDocument/2006/relationships/chart" Target="../charts/chart361.xml"/><Relationship Id="rId6" Type="http://schemas.openxmlformats.org/officeDocument/2006/relationships/chart" Target="../charts/chart366.xml"/><Relationship Id="rId11" Type="http://schemas.openxmlformats.org/officeDocument/2006/relationships/hyperlink" Target="#'beginblad (3)'!A1"/><Relationship Id="rId5" Type="http://schemas.openxmlformats.org/officeDocument/2006/relationships/chart" Target="../charts/chart365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64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69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68.xml"/><Relationship Id="rId1" Type="http://schemas.openxmlformats.org/officeDocument/2006/relationships/chart" Target="../charts/chart367.xml"/><Relationship Id="rId6" Type="http://schemas.openxmlformats.org/officeDocument/2006/relationships/chart" Target="../charts/chart372.xml"/><Relationship Id="rId11" Type="http://schemas.openxmlformats.org/officeDocument/2006/relationships/hyperlink" Target="#'beginblad (3)'!A1"/><Relationship Id="rId5" Type="http://schemas.openxmlformats.org/officeDocument/2006/relationships/chart" Target="../charts/chart371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70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17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16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15.xml"/><Relationship Id="rId5" Type="http://schemas.openxmlformats.org/officeDocument/2006/relationships/hyperlink" Target="#beginblad!A1"/><Relationship Id="rId10" Type="http://schemas.openxmlformats.org/officeDocument/2006/relationships/chart" Target="../charts/chart14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3.xml"/><Relationship Id="rId14" Type="http://schemas.openxmlformats.org/officeDocument/2006/relationships/chart" Target="../charts/chart18.xml"/></Relationships>
</file>

<file path=xl/drawings/_rels/drawing8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7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74.xml"/><Relationship Id="rId1" Type="http://schemas.openxmlformats.org/officeDocument/2006/relationships/chart" Target="../charts/chart373.xml"/><Relationship Id="rId6" Type="http://schemas.openxmlformats.org/officeDocument/2006/relationships/chart" Target="../charts/chart378.xml"/><Relationship Id="rId11" Type="http://schemas.openxmlformats.org/officeDocument/2006/relationships/hyperlink" Target="#'beginblad (3)'!A1"/><Relationship Id="rId5" Type="http://schemas.openxmlformats.org/officeDocument/2006/relationships/chart" Target="../charts/chart37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7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8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80.xml"/><Relationship Id="rId1" Type="http://schemas.openxmlformats.org/officeDocument/2006/relationships/chart" Target="../charts/chart379.xml"/><Relationship Id="rId6" Type="http://schemas.openxmlformats.org/officeDocument/2006/relationships/chart" Target="../charts/chart384.xml"/><Relationship Id="rId11" Type="http://schemas.openxmlformats.org/officeDocument/2006/relationships/hyperlink" Target="#'beginblad (3)'!A1"/><Relationship Id="rId5" Type="http://schemas.openxmlformats.org/officeDocument/2006/relationships/chart" Target="../charts/chart38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8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2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87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86.xml"/><Relationship Id="rId1" Type="http://schemas.openxmlformats.org/officeDocument/2006/relationships/chart" Target="../charts/chart385.xml"/><Relationship Id="rId6" Type="http://schemas.openxmlformats.org/officeDocument/2006/relationships/chart" Target="../charts/chart390.xml"/><Relationship Id="rId11" Type="http://schemas.openxmlformats.org/officeDocument/2006/relationships/hyperlink" Target="#'beginblad (3)'!A1"/><Relationship Id="rId5" Type="http://schemas.openxmlformats.org/officeDocument/2006/relationships/chart" Target="../charts/chart389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88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3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93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92.xml"/><Relationship Id="rId1" Type="http://schemas.openxmlformats.org/officeDocument/2006/relationships/chart" Target="../charts/chart391.xml"/><Relationship Id="rId6" Type="http://schemas.openxmlformats.org/officeDocument/2006/relationships/chart" Target="../charts/chart396.xml"/><Relationship Id="rId11" Type="http://schemas.openxmlformats.org/officeDocument/2006/relationships/hyperlink" Target="#'beginblad (3)'!A1"/><Relationship Id="rId5" Type="http://schemas.openxmlformats.org/officeDocument/2006/relationships/chart" Target="../charts/chart395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394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4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399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398.xml"/><Relationship Id="rId1" Type="http://schemas.openxmlformats.org/officeDocument/2006/relationships/chart" Target="../charts/chart397.xml"/><Relationship Id="rId6" Type="http://schemas.openxmlformats.org/officeDocument/2006/relationships/chart" Target="../charts/chart402.xml"/><Relationship Id="rId11" Type="http://schemas.openxmlformats.org/officeDocument/2006/relationships/hyperlink" Target="#'beginblad (3)'!A1"/><Relationship Id="rId5" Type="http://schemas.openxmlformats.org/officeDocument/2006/relationships/chart" Target="../charts/chart401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00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5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0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04.xml"/><Relationship Id="rId1" Type="http://schemas.openxmlformats.org/officeDocument/2006/relationships/chart" Target="../charts/chart403.xml"/><Relationship Id="rId6" Type="http://schemas.openxmlformats.org/officeDocument/2006/relationships/chart" Target="../charts/chart408.xml"/><Relationship Id="rId11" Type="http://schemas.openxmlformats.org/officeDocument/2006/relationships/hyperlink" Target="#'beginblad (3)'!A1"/><Relationship Id="rId5" Type="http://schemas.openxmlformats.org/officeDocument/2006/relationships/chart" Target="../charts/chart40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0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6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1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10.xml"/><Relationship Id="rId1" Type="http://schemas.openxmlformats.org/officeDocument/2006/relationships/chart" Target="../charts/chart409.xml"/><Relationship Id="rId6" Type="http://schemas.openxmlformats.org/officeDocument/2006/relationships/chart" Target="../charts/chart414.xml"/><Relationship Id="rId11" Type="http://schemas.openxmlformats.org/officeDocument/2006/relationships/hyperlink" Target="#'beginblad (3)'!A1"/><Relationship Id="rId5" Type="http://schemas.openxmlformats.org/officeDocument/2006/relationships/chart" Target="../charts/chart41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1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7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17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16.xml"/><Relationship Id="rId1" Type="http://schemas.openxmlformats.org/officeDocument/2006/relationships/chart" Target="../charts/chart415.xml"/><Relationship Id="rId6" Type="http://schemas.openxmlformats.org/officeDocument/2006/relationships/chart" Target="../charts/chart420.xml"/><Relationship Id="rId11" Type="http://schemas.openxmlformats.org/officeDocument/2006/relationships/hyperlink" Target="#'beginblad (3)'!A1"/><Relationship Id="rId5" Type="http://schemas.openxmlformats.org/officeDocument/2006/relationships/chart" Target="../charts/chart419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18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8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23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22.xml"/><Relationship Id="rId1" Type="http://schemas.openxmlformats.org/officeDocument/2006/relationships/chart" Target="../charts/chart421.xml"/><Relationship Id="rId6" Type="http://schemas.openxmlformats.org/officeDocument/2006/relationships/chart" Target="../charts/chart426.xml"/><Relationship Id="rId11" Type="http://schemas.openxmlformats.org/officeDocument/2006/relationships/hyperlink" Target="#'beginblad (3)'!A1"/><Relationship Id="rId5" Type="http://schemas.openxmlformats.org/officeDocument/2006/relationships/chart" Target="../charts/chart425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24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89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29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28.xml"/><Relationship Id="rId1" Type="http://schemas.openxmlformats.org/officeDocument/2006/relationships/chart" Target="../charts/chart427.xml"/><Relationship Id="rId6" Type="http://schemas.openxmlformats.org/officeDocument/2006/relationships/chart" Target="../charts/chart432.xml"/><Relationship Id="rId11" Type="http://schemas.openxmlformats.org/officeDocument/2006/relationships/hyperlink" Target="#'beginblad (3)'!A1"/><Relationship Id="rId5" Type="http://schemas.openxmlformats.org/officeDocument/2006/relationships/chart" Target="../charts/chart431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30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woordenschat 3-8'!A1"/><Relationship Id="rId13" Type="http://schemas.openxmlformats.org/officeDocument/2006/relationships/chart" Target="../charts/chart23.xml"/><Relationship Id="rId3" Type="http://schemas.openxmlformats.org/officeDocument/2006/relationships/hyperlink" Target="#'woorden lezen 3-8'!A1"/><Relationship Id="rId7" Type="http://schemas.openxmlformats.org/officeDocument/2006/relationships/hyperlink" Target="#'hoofdrekenen 3-8'!A1"/><Relationship Id="rId12" Type="http://schemas.openxmlformats.org/officeDocument/2006/relationships/chart" Target="../charts/chart22.xml"/><Relationship Id="rId2" Type="http://schemas.openxmlformats.org/officeDocument/2006/relationships/hyperlink" Target="#'begr. lezen 3-8'!A1"/><Relationship Id="rId1" Type="http://schemas.openxmlformats.org/officeDocument/2006/relationships/hyperlink" Target="#'spellen 3-8'!A1"/><Relationship Id="rId6" Type="http://schemas.openxmlformats.org/officeDocument/2006/relationships/hyperlink" Target="#'rekenen-wiskunde 3-8'!A1"/><Relationship Id="rId11" Type="http://schemas.openxmlformats.org/officeDocument/2006/relationships/chart" Target="../charts/chart21.xml"/><Relationship Id="rId5" Type="http://schemas.openxmlformats.org/officeDocument/2006/relationships/hyperlink" Target="#beginblad!A1"/><Relationship Id="rId10" Type="http://schemas.openxmlformats.org/officeDocument/2006/relationships/chart" Target="../charts/chart20.xml"/><Relationship Id="rId4" Type="http://schemas.openxmlformats.org/officeDocument/2006/relationships/hyperlink" Target="#'samenvatting en conclusies'!A32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35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34.xml"/><Relationship Id="rId1" Type="http://schemas.openxmlformats.org/officeDocument/2006/relationships/chart" Target="../charts/chart433.xml"/><Relationship Id="rId6" Type="http://schemas.openxmlformats.org/officeDocument/2006/relationships/chart" Target="../charts/chart438.xml"/><Relationship Id="rId11" Type="http://schemas.openxmlformats.org/officeDocument/2006/relationships/hyperlink" Target="#'beginblad (3)'!A1"/><Relationship Id="rId5" Type="http://schemas.openxmlformats.org/officeDocument/2006/relationships/chart" Target="../charts/chart437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36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91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41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40.xml"/><Relationship Id="rId1" Type="http://schemas.openxmlformats.org/officeDocument/2006/relationships/chart" Target="../charts/chart439.xml"/><Relationship Id="rId6" Type="http://schemas.openxmlformats.org/officeDocument/2006/relationships/chart" Target="../charts/chart444.xml"/><Relationship Id="rId11" Type="http://schemas.openxmlformats.org/officeDocument/2006/relationships/hyperlink" Target="#'beginblad (3)'!A1"/><Relationship Id="rId5" Type="http://schemas.openxmlformats.org/officeDocument/2006/relationships/chart" Target="../charts/chart443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42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hyperlink" Target="#'begr. lezen 3-8 (3)'!A1"/><Relationship Id="rId13" Type="http://schemas.openxmlformats.org/officeDocument/2006/relationships/hyperlink" Target="#'hoofdrekenen 3-8 (3)'!A1"/><Relationship Id="rId3" Type="http://schemas.openxmlformats.org/officeDocument/2006/relationships/chart" Target="../charts/chart447.xml"/><Relationship Id="rId7" Type="http://schemas.openxmlformats.org/officeDocument/2006/relationships/hyperlink" Target="#'spellen 3-8 (3)'!A1"/><Relationship Id="rId12" Type="http://schemas.openxmlformats.org/officeDocument/2006/relationships/hyperlink" Target="#'rekenen-wiskunde 3-8 (3)'!A1"/><Relationship Id="rId2" Type="http://schemas.openxmlformats.org/officeDocument/2006/relationships/chart" Target="../charts/chart446.xml"/><Relationship Id="rId1" Type="http://schemas.openxmlformats.org/officeDocument/2006/relationships/chart" Target="../charts/chart445.xml"/><Relationship Id="rId6" Type="http://schemas.openxmlformats.org/officeDocument/2006/relationships/chart" Target="../charts/chart450.xml"/><Relationship Id="rId11" Type="http://schemas.openxmlformats.org/officeDocument/2006/relationships/hyperlink" Target="#'beginblad (3)'!A1"/><Relationship Id="rId5" Type="http://schemas.openxmlformats.org/officeDocument/2006/relationships/chart" Target="../charts/chart449.xml"/><Relationship Id="rId10" Type="http://schemas.openxmlformats.org/officeDocument/2006/relationships/hyperlink" Target="#'samenvatting en conclusies  (3)'!A32"/><Relationship Id="rId4" Type="http://schemas.openxmlformats.org/officeDocument/2006/relationships/chart" Target="../charts/chart448.xml"/><Relationship Id="rId9" Type="http://schemas.openxmlformats.org/officeDocument/2006/relationships/hyperlink" Target="#'woorden lezen 3-8 (3)'!A1"/><Relationship Id="rId14" Type="http://schemas.openxmlformats.org/officeDocument/2006/relationships/hyperlink" Target="#'woordenschat 3-8 (3)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hyperlink" Target="#'beginblad (3)'!A1"/><Relationship Id="rId3" Type="http://schemas.openxmlformats.org/officeDocument/2006/relationships/hyperlink" Target="#'groep 6(A) (3)'!A1"/><Relationship Id="rId7" Type="http://schemas.openxmlformats.org/officeDocument/2006/relationships/hyperlink" Target="#'samenvatting en conclusies  (3)'!A1"/><Relationship Id="rId2" Type="http://schemas.openxmlformats.org/officeDocument/2006/relationships/hyperlink" Target="#'groep 7(A) (3)'!A1"/><Relationship Id="rId1" Type="http://schemas.openxmlformats.org/officeDocument/2006/relationships/hyperlink" Target="#'groep 8(A) (3)'!A1"/><Relationship Id="rId6" Type="http://schemas.openxmlformats.org/officeDocument/2006/relationships/hyperlink" Target="#'groep 3(A) (3)'!A1"/><Relationship Id="rId5" Type="http://schemas.openxmlformats.org/officeDocument/2006/relationships/hyperlink" Target="#'groep 4(A) (3)'!A1"/><Relationship Id="rId4" Type="http://schemas.openxmlformats.org/officeDocument/2006/relationships/hyperlink" Target="#'groep 5(A) (3)'!A1"/><Relationship Id="rId9" Type="http://schemas.openxmlformats.org/officeDocument/2006/relationships/chart" Target="../charts/chart451.xml"/></Relationships>
</file>

<file path=xl/drawings/_rels/drawing94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2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5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3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6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4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7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5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8.xml.rels><?xml version="1.0" encoding="UTF-8" standalone="yes"?>
<Relationships xmlns="http://schemas.openxmlformats.org/package/2006/relationships"><Relationship Id="rId8" Type="http://schemas.openxmlformats.org/officeDocument/2006/relationships/hyperlink" Target="#'samenvatting en conclusies  (3)'!A1"/><Relationship Id="rId3" Type="http://schemas.openxmlformats.org/officeDocument/2006/relationships/hyperlink" Target="#'groep 7(A) (3)'!A1"/><Relationship Id="rId7" Type="http://schemas.openxmlformats.org/officeDocument/2006/relationships/hyperlink" Target="#'groep 3(A) (3)'!A1"/><Relationship Id="rId2" Type="http://schemas.openxmlformats.org/officeDocument/2006/relationships/hyperlink" Target="#'groep 8(A) (3)'!A1"/><Relationship Id="rId1" Type="http://schemas.openxmlformats.org/officeDocument/2006/relationships/chart" Target="../charts/chart456.xml"/><Relationship Id="rId6" Type="http://schemas.openxmlformats.org/officeDocument/2006/relationships/hyperlink" Target="#'groep 4(A) (3)'!A1"/><Relationship Id="rId5" Type="http://schemas.openxmlformats.org/officeDocument/2006/relationships/hyperlink" Target="#'groep 5(A) (3)'!A1"/><Relationship Id="rId4" Type="http://schemas.openxmlformats.org/officeDocument/2006/relationships/hyperlink" Target="#'groep 6(A) (3)'!A1"/><Relationship Id="rId9" Type="http://schemas.openxmlformats.org/officeDocument/2006/relationships/hyperlink" Target="#'beginblad (3)'!A1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hyperlink" Target="#'beginblad (3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23</xdr:row>
      <xdr:rowOff>66675</xdr:rowOff>
    </xdr:from>
    <xdr:to>
      <xdr:col>15</xdr:col>
      <xdr:colOff>123825</xdr:colOff>
      <xdr:row>31</xdr:row>
      <xdr:rowOff>76200</xdr:rowOff>
    </xdr:to>
    <xdr:sp macro="" textlink="">
      <xdr:nvSpPr>
        <xdr:cNvPr id="2" name="Rectangle 29">
          <a:extLst>
            <a:ext uri="{FF2B5EF4-FFF2-40B4-BE49-F238E27FC236}">
              <a16:creationId xmlns:a16="http://schemas.microsoft.com/office/drawing/2014/main" id="{2D6F0DBB-B555-4F06-B9A1-E1424E8FB541}"/>
            </a:ext>
          </a:extLst>
        </xdr:cNvPr>
        <xdr:cNvSpPr>
          <a:spLocks noChangeArrowheads="1"/>
        </xdr:cNvSpPr>
      </xdr:nvSpPr>
      <xdr:spPr bwMode="auto">
        <a:xfrm>
          <a:off x="1028700" y="4130675"/>
          <a:ext cx="7426325" cy="12795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</xdr:sp>
    <xdr:clientData/>
  </xdr:twoCellAnchor>
  <xdr:twoCellAnchor>
    <xdr:from>
      <xdr:col>1</xdr:col>
      <xdr:colOff>419100</xdr:colOff>
      <xdr:row>2</xdr:row>
      <xdr:rowOff>0</xdr:rowOff>
    </xdr:from>
    <xdr:to>
      <xdr:col>15</xdr:col>
      <xdr:colOff>114300</xdr:colOff>
      <xdr:row>22</xdr:row>
      <xdr:rowOff>104775</xdr:rowOff>
    </xdr:to>
    <xdr:sp macro="" textlink="">
      <xdr:nvSpPr>
        <xdr:cNvPr id="3" name="Rectangle 23">
          <a:extLst>
            <a:ext uri="{FF2B5EF4-FFF2-40B4-BE49-F238E27FC236}">
              <a16:creationId xmlns:a16="http://schemas.microsoft.com/office/drawing/2014/main" id="{32B77BD5-D87B-4B87-95B7-BFD33C12F767}"/>
            </a:ext>
          </a:extLst>
        </xdr:cNvPr>
        <xdr:cNvSpPr>
          <a:spLocks noChangeArrowheads="1"/>
        </xdr:cNvSpPr>
      </xdr:nvSpPr>
      <xdr:spPr bwMode="auto">
        <a:xfrm>
          <a:off x="1028700" y="317500"/>
          <a:ext cx="7416800" cy="36925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12</xdr:row>
      <xdr:rowOff>57150</xdr:rowOff>
    </xdr:from>
    <xdr:to>
      <xdr:col>15</xdr:col>
      <xdr:colOff>0</xdr:colOff>
      <xdr:row>22</xdr:row>
      <xdr:rowOff>9525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6DDD0920-E9E1-4EB9-BA7D-568D537E1A7C}"/>
            </a:ext>
          </a:extLst>
        </xdr:cNvPr>
        <xdr:cNvSpPr>
          <a:spLocks noChangeArrowheads="1"/>
        </xdr:cNvSpPr>
      </xdr:nvSpPr>
      <xdr:spPr bwMode="auto">
        <a:xfrm>
          <a:off x="1181100" y="2374900"/>
          <a:ext cx="7150100" cy="1539875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6</xdr:col>
      <xdr:colOff>542925</xdr:colOff>
      <xdr:row>8</xdr:row>
      <xdr:rowOff>95250</xdr:rowOff>
    </xdr:from>
    <xdr:to>
      <xdr:col>10</xdr:col>
      <xdr:colOff>57150</xdr:colOff>
      <xdr:row>16</xdr:row>
      <xdr:rowOff>95250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0C735192-33F1-41F8-8125-4BD60722614C}"/>
            </a:ext>
          </a:extLst>
        </xdr:cNvPr>
        <xdr:cNvSpPr>
          <a:spLocks noChangeArrowheads="1"/>
        </xdr:cNvSpPr>
      </xdr:nvSpPr>
      <xdr:spPr bwMode="auto">
        <a:xfrm>
          <a:off x="3743325" y="1625600"/>
          <a:ext cx="1952625" cy="142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10</xdr:col>
      <xdr:colOff>552450</xdr:colOff>
      <xdr:row>8</xdr:row>
      <xdr:rowOff>95250</xdr:rowOff>
    </xdr:from>
    <xdr:to>
      <xdr:col>14</xdr:col>
      <xdr:colOff>66675</xdr:colOff>
      <xdr:row>16</xdr:row>
      <xdr:rowOff>95250</xdr:rowOff>
    </xdr:to>
    <xdr:sp macro="" textlink="">
      <xdr:nvSpPr>
        <xdr:cNvPr id="6" name="Rectangle 8">
          <a:extLst>
            <a:ext uri="{FF2B5EF4-FFF2-40B4-BE49-F238E27FC236}">
              <a16:creationId xmlns:a16="http://schemas.microsoft.com/office/drawing/2014/main" id="{23AA358A-A44A-4E91-ADDF-434DF74D30C5}"/>
            </a:ext>
          </a:extLst>
        </xdr:cNvPr>
        <xdr:cNvSpPr>
          <a:spLocks noChangeArrowheads="1"/>
        </xdr:cNvSpPr>
      </xdr:nvSpPr>
      <xdr:spPr bwMode="auto">
        <a:xfrm>
          <a:off x="6191250" y="1625600"/>
          <a:ext cx="1984375" cy="142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114300</xdr:colOff>
      <xdr:row>8</xdr:row>
      <xdr:rowOff>104775</xdr:rowOff>
    </xdr:from>
    <xdr:to>
      <xdr:col>6</xdr:col>
      <xdr:colOff>66675</xdr:colOff>
      <xdr:row>16</xdr:row>
      <xdr:rowOff>104775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F43A631-52A9-468E-9E38-10DF1B9DC6B4}"/>
            </a:ext>
          </a:extLst>
        </xdr:cNvPr>
        <xdr:cNvSpPr>
          <a:spLocks noChangeArrowheads="1"/>
        </xdr:cNvSpPr>
      </xdr:nvSpPr>
      <xdr:spPr bwMode="auto">
        <a:xfrm>
          <a:off x="1295400" y="1635125"/>
          <a:ext cx="1971675" cy="142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142875</xdr:colOff>
      <xdr:row>18</xdr:row>
      <xdr:rowOff>0</xdr:rowOff>
    </xdr:from>
    <xdr:to>
      <xdr:col>14</xdr:col>
      <xdr:colOff>104775</xdr:colOff>
      <xdr:row>21</xdr:row>
      <xdr:rowOff>19050</xdr:rowOff>
    </xdr:to>
    <xdr:sp macro="" textlink="">
      <xdr:nvSpPr>
        <xdr:cNvPr id="8" name="Auto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7705AD-0979-41F1-B950-F646CED81220}"/>
            </a:ext>
          </a:extLst>
        </xdr:cNvPr>
        <xdr:cNvSpPr>
          <a:spLocks noChangeArrowheads="1"/>
        </xdr:cNvSpPr>
      </xdr:nvSpPr>
      <xdr:spPr bwMode="auto">
        <a:xfrm>
          <a:off x="1323975" y="3270250"/>
          <a:ext cx="6889750" cy="49530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trendanalyse</a:t>
          </a:r>
        </a:p>
      </xdr:txBody>
    </xdr:sp>
    <xdr:clientData/>
  </xdr:twoCellAnchor>
  <xdr:twoCellAnchor>
    <xdr:from>
      <xdr:col>7</xdr:col>
      <xdr:colOff>9525</xdr:colOff>
      <xdr:row>13</xdr:row>
      <xdr:rowOff>0</xdr:rowOff>
    </xdr:from>
    <xdr:to>
      <xdr:col>10</xdr:col>
      <xdr:colOff>0</xdr:colOff>
      <xdr:row>16</xdr:row>
      <xdr:rowOff>19050</xdr:rowOff>
    </xdr:to>
    <xdr:sp macro="" textlink="">
      <xdr:nvSpPr>
        <xdr:cNvPr id="9" name="AutoShap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917B108-6E4E-4AE1-B7C2-7B08053D514C}"/>
            </a:ext>
          </a:extLst>
        </xdr:cNvPr>
        <xdr:cNvSpPr>
          <a:spLocks noChangeArrowheads="1"/>
        </xdr:cNvSpPr>
      </xdr:nvSpPr>
      <xdr:spPr bwMode="auto">
        <a:xfrm>
          <a:off x="3819525" y="2476500"/>
          <a:ext cx="1819275" cy="49530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formulieren</a:t>
          </a:r>
        </a:p>
      </xdr:txBody>
    </xdr:sp>
    <xdr:clientData/>
  </xdr:twoCellAnchor>
  <xdr:twoCellAnchor>
    <xdr:from>
      <xdr:col>11</xdr:col>
      <xdr:colOff>9525</xdr:colOff>
      <xdr:row>13</xdr:row>
      <xdr:rowOff>0</xdr:rowOff>
    </xdr:from>
    <xdr:to>
      <xdr:col>14</xdr:col>
      <xdr:colOff>0</xdr:colOff>
      <xdr:row>16</xdr:row>
      <xdr:rowOff>19050</xdr:rowOff>
    </xdr:to>
    <xdr:sp macro="" textlink="">
      <xdr:nvSpPr>
        <xdr:cNvPr id="10" name="AutoShap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96588B3-3CEA-4C2E-B608-9A3CA6A24AB0}"/>
            </a:ext>
          </a:extLst>
        </xdr:cNvPr>
        <xdr:cNvSpPr>
          <a:spLocks noChangeArrowheads="1"/>
        </xdr:cNvSpPr>
      </xdr:nvSpPr>
      <xdr:spPr bwMode="auto">
        <a:xfrm>
          <a:off x="6257925" y="2476500"/>
          <a:ext cx="1851025" cy="49530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formulieren</a:t>
          </a:r>
        </a:p>
      </xdr:txBody>
    </xdr:sp>
    <xdr:clientData/>
  </xdr:twoCellAnchor>
  <xdr:twoCellAnchor>
    <xdr:from>
      <xdr:col>3</xdr:col>
      <xdr:colOff>9525</xdr:colOff>
      <xdr:row>13</xdr:row>
      <xdr:rowOff>0</xdr:rowOff>
    </xdr:from>
    <xdr:to>
      <xdr:col>6</xdr:col>
      <xdr:colOff>0</xdr:colOff>
      <xdr:row>16</xdr:row>
      <xdr:rowOff>19050</xdr:rowOff>
    </xdr:to>
    <xdr:sp macro="" textlink="">
      <xdr:nvSpPr>
        <xdr:cNvPr id="11" name="AutoShape 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014C9B-8108-4B4D-B70B-A99FE6E3D3CE}"/>
            </a:ext>
          </a:extLst>
        </xdr:cNvPr>
        <xdr:cNvSpPr>
          <a:spLocks noChangeArrowheads="1"/>
        </xdr:cNvSpPr>
      </xdr:nvSpPr>
      <xdr:spPr bwMode="auto">
        <a:xfrm>
          <a:off x="1381125" y="2476500"/>
          <a:ext cx="1819275" cy="49530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formulieren</a:t>
          </a:r>
        </a:p>
      </xdr:txBody>
    </xdr:sp>
    <xdr:clientData/>
  </xdr:twoCellAnchor>
  <xdr:twoCellAnchor>
    <xdr:from>
      <xdr:col>2</xdr:col>
      <xdr:colOff>9525</xdr:colOff>
      <xdr:row>2</xdr:row>
      <xdr:rowOff>76201</xdr:rowOff>
    </xdr:from>
    <xdr:to>
      <xdr:col>15</xdr:col>
      <xdr:colOff>0</xdr:colOff>
      <xdr:row>6</xdr:row>
      <xdr:rowOff>47625</xdr:rowOff>
    </xdr:to>
    <xdr:sp macro="" textlink="">
      <xdr:nvSpPr>
        <xdr:cNvPr id="12" name="Rectangle 22">
          <a:extLst>
            <a:ext uri="{FF2B5EF4-FFF2-40B4-BE49-F238E27FC236}">
              <a16:creationId xmlns:a16="http://schemas.microsoft.com/office/drawing/2014/main" id="{7A2D13A4-7034-4EB0-B28D-5CEA89EFCC63}"/>
            </a:ext>
          </a:extLst>
        </xdr:cNvPr>
        <xdr:cNvSpPr>
          <a:spLocks noChangeArrowheads="1"/>
        </xdr:cNvSpPr>
      </xdr:nvSpPr>
      <xdr:spPr bwMode="auto">
        <a:xfrm>
          <a:off x="1190625" y="393701"/>
          <a:ext cx="7140575" cy="606424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 editAs="oneCell">
    <xdr:from>
      <xdr:col>11</xdr:col>
      <xdr:colOff>495301</xdr:colOff>
      <xdr:row>24</xdr:row>
      <xdr:rowOff>19050</xdr:rowOff>
    </xdr:from>
    <xdr:to>
      <xdr:col>13</xdr:col>
      <xdr:colOff>381000</xdr:colOff>
      <xdr:row>30</xdr:row>
      <xdr:rowOff>128891</xdr:rowOff>
    </xdr:to>
    <xdr:pic>
      <xdr:nvPicPr>
        <xdr:cNvPr id="13" name="Afbeelding 1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1927D1-9FCF-46AF-A9DC-C9968DFE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1" y="4241800"/>
          <a:ext cx="1104899" cy="1062341"/>
        </a:xfrm>
        <a:prstGeom prst="rect">
          <a:avLst/>
        </a:prstGeom>
        <a:noFill/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571500</xdr:colOff>
      <xdr:row>4</xdr:row>
      <xdr:rowOff>0</xdr:rowOff>
    </xdr:from>
    <xdr:to>
      <xdr:col>10</xdr:col>
      <xdr:colOff>28575</xdr:colOff>
      <xdr:row>5</xdr:row>
      <xdr:rowOff>47625</xdr:rowOff>
    </xdr:to>
    <xdr:sp macro="" textlink="">
      <xdr:nvSpPr>
        <xdr:cNvPr id="14" name="Rechthoek 13">
          <a:extLst>
            <a:ext uri="{FF2B5EF4-FFF2-40B4-BE49-F238E27FC236}">
              <a16:creationId xmlns:a16="http://schemas.microsoft.com/office/drawing/2014/main" id="{A497BF12-71B2-43DA-979E-8375B7BAA8CA}"/>
            </a:ext>
          </a:extLst>
        </xdr:cNvPr>
        <xdr:cNvSpPr/>
      </xdr:nvSpPr>
      <xdr:spPr>
        <a:xfrm>
          <a:off x="3771900" y="635000"/>
          <a:ext cx="1895475" cy="2063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nl-NL" sz="1100">
              <a:solidFill>
                <a:schemeClr val="tx1"/>
              </a:solidFill>
            </a:rPr>
            <a:t>naam van de school</a:t>
          </a:r>
        </a:p>
      </xdr:txBody>
    </xdr:sp>
    <xdr:clientData/>
  </xdr:twoCellAnchor>
  <xdr:twoCellAnchor>
    <xdr:from>
      <xdr:col>2</xdr:col>
      <xdr:colOff>9525</xdr:colOff>
      <xdr:row>7</xdr:row>
      <xdr:rowOff>19050</xdr:rowOff>
    </xdr:from>
    <xdr:to>
      <xdr:col>15</xdr:col>
      <xdr:colOff>0</xdr:colOff>
      <xdr:row>11</xdr:row>
      <xdr:rowOff>0</xdr:rowOff>
    </xdr:to>
    <xdr:sp macro="" textlink="">
      <xdr:nvSpPr>
        <xdr:cNvPr id="15" name="Rectangle 22">
          <a:extLst>
            <a:ext uri="{FF2B5EF4-FFF2-40B4-BE49-F238E27FC236}">
              <a16:creationId xmlns:a16="http://schemas.microsoft.com/office/drawing/2014/main" id="{8A0B1E75-C8AD-44E1-A2F9-690612CC0204}"/>
            </a:ext>
          </a:extLst>
        </xdr:cNvPr>
        <xdr:cNvSpPr>
          <a:spLocks noChangeArrowheads="1"/>
        </xdr:cNvSpPr>
      </xdr:nvSpPr>
      <xdr:spPr bwMode="auto">
        <a:xfrm>
          <a:off x="1190625" y="1390650"/>
          <a:ext cx="7140575" cy="673100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25000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1441" name="Rectangle 7">
          <a:extLst>
            <a:ext uri="{FF2B5EF4-FFF2-40B4-BE49-F238E27FC236}">
              <a16:creationId xmlns:a16="http://schemas.microsoft.com/office/drawing/2014/main" id="{00000000-0008-0000-0500-0000A10500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442" name="Rectangle 8">
          <a:extLst>
            <a:ext uri="{FF2B5EF4-FFF2-40B4-BE49-F238E27FC236}">
              <a16:creationId xmlns:a16="http://schemas.microsoft.com/office/drawing/2014/main" id="{00000000-0008-0000-0500-0000A20500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443" name="Rectangle 28">
          <a:extLst>
            <a:ext uri="{FF2B5EF4-FFF2-40B4-BE49-F238E27FC236}">
              <a16:creationId xmlns:a16="http://schemas.microsoft.com/office/drawing/2014/main" id="{00000000-0008-0000-0500-0000A30500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1444" name="Rectangle 38">
          <a:extLst>
            <a:ext uri="{FF2B5EF4-FFF2-40B4-BE49-F238E27FC236}">
              <a16:creationId xmlns:a16="http://schemas.microsoft.com/office/drawing/2014/main" id="{00000000-0008-0000-0500-0000A40500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112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660400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112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670400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112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680400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08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4104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9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4204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3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500-00006B0400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13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500-00006C0400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452" name="Rectangle 87">
          <a:extLst>
            <a:ext uri="{FF2B5EF4-FFF2-40B4-BE49-F238E27FC236}">
              <a16:creationId xmlns:a16="http://schemas.microsoft.com/office/drawing/2014/main" id="{00000000-0008-0000-0500-0000AC0500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136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700400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454" name="Grafiek 113">
          <a:extLst>
            <a:ext uri="{FF2B5EF4-FFF2-40B4-BE49-F238E27FC236}">
              <a16:creationId xmlns:a16="http://schemas.microsoft.com/office/drawing/2014/main" id="{00000000-0008-0000-0500-0000AE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455" name="Rectangle 75">
          <a:extLst>
            <a:ext uri="{FF2B5EF4-FFF2-40B4-BE49-F238E27FC236}">
              <a16:creationId xmlns:a16="http://schemas.microsoft.com/office/drawing/2014/main" id="{00000000-0008-0000-0500-0000AF0500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456" name="Rectangle 117">
          <a:extLst>
            <a:ext uri="{FF2B5EF4-FFF2-40B4-BE49-F238E27FC236}">
              <a16:creationId xmlns:a16="http://schemas.microsoft.com/office/drawing/2014/main" id="{00000000-0008-0000-0500-0000B00500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457" name="Grafiek 118">
          <a:extLst>
            <a:ext uri="{FF2B5EF4-FFF2-40B4-BE49-F238E27FC236}">
              <a16:creationId xmlns:a16="http://schemas.microsoft.com/office/drawing/2014/main" id="{00000000-0008-0000-0500-0000B1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458" name="Grafiek 119">
          <a:extLst>
            <a:ext uri="{FF2B5EF4-FFF2-40B4-BE49-F238E27FC236}">
              <a16:creationId xmlns:a16="http://schemas.microsoft.com/office/drawing/2014/main" id="{00000000-0008-0000-0500-0000B2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1459" name="Grafiek 120">
          <a:extLst>
            <a:ext uri="{FF2B5EF4-FFF2-40B4-BE49-F238E27FC236}">
              <a16:creationId xmlns:a16="http://schemas.microsoft.com/office/drawing/2014/main" id="{00000000-0008-0000-0500-0000B3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1460" name="Grafiek 121">
          <a:extLst>
            <a:ext uri="{FF2B5EF4-FFF2-40B4-BE49-F238E27FC236}">
              <a16:creationId xmlns:a16="http://schemas.microsoft.com/office/drawing/2014/main" id="{00000000-0008-0000-0500-0000B4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1461" name="Grafiek 122">
          <a:extLst>
            <a:ext uri="{FF2B5EF4-FFF2-40B4-BE49-F238E27FC236}">
              <a16:creationId xmlns:a16="http://schemas.microsoft.com/office/drawing/2014/main" id="{00000000-0008-0000-0500-0000B5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551216" name="Rectangle 3">
          <a:extLst>
            <a:ext uri="{FF2B5EF4-FFF2-40B4-BE49-F238E27FC236}">
              <a16:creationId xmlns:a16="http://schemas.microsoft.com/office/drawing/2014/main" id="{00000000-0008-0000-0600-000030690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6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50924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600-00000C68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551225" name="Rectangle 20">
          <a:extLst>
            <a:ext uri="{FF2B5EF4-FFF2-40B4-BE49-F238E27FC236}">
              <a16:creationId xmlns:a16="http://schemas.microsoft.com/office/drawing/2014/main" id="{00000000-0008-0000-0600-000039690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50926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E68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51227" name="Grafiek 15">
          <a:extLst>
            <a:ext uri="{FF2B5EF4-FFF2-40B4-BE49-F238E27FC236}">
              <a16:creationId xmlns:a16="http://schemas.microsoft.com/office/drawing/2014/main" id="{00000000-0008-0000-0600-00003B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51228" name="Grafiek 16">
          <a:extLst>
            <a:ext uri="{FF2B5EF4-FFF2-40B4-BE49-F238E27FC236}">
              <a16:creationId xmlns:a16="http://schemas.microsoft.com/office/drawing/2014/main" id="{00000000-0008-0000-0600-00003C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51229" name="Grafiek 17">
          <a:extLst>
            <a:ext uri="{FF2B5EF4-FFF2-40B4-BE49-F238E27FC236}">
              <a16:creationId xmlns:a16="http://schemas.microsoft.com/office/drawing/2014/main" id="{00000000-0008-0000-0600-00003D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51230" name="Grafiek 18">
          <a:extLst>
            <a:ext uri="{FF2B5EF4-FFF2-40B4-BE49-F238E27FC236}">
              <a16:creationId xmlns:a16="http://schemas.microsoft.com/office/drawing/2014/main" id="{00000000-0008-0000-0600-00003E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551231" name="Rectangle 19">
          <a:extLst>
            <a:ext uri="{FF2B5EF4-FFF2-40B4-BE49-F238E27FC236}">
              <a16:creationId xmlns:a16="http://schemas.microsoft.com/office/drawing/2014/main" id="{00000000-0008-0000-0600-00003F690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51232" name="Grafiek 20">
          <a:extLst>
            <a:ext uri="{FF2B5EF4-FFF2-40B4-BE49-F238E27FC236}">
              <a16:creationId xmlns:a16="http://schemas.microsoft.com/office/drawing/2014/main" id="{00000000-0008-0000-0600-000040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51233" name="Grafiek 21">
          <a:extLst>
            <a:ext uri="{FF2B5EF4-FFF2-40B4-BE49-F238E27FC236}">
              <a16:creationId xmlns:a16="http://schemas.microsoft.com/office/drawing/2014/main" id="{00000000-0008-0000-0600-0000416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553263" name="Rectangle 2">
          <a:extLst>
            <a:ext uri="{FF2B5EF4-FFF2-40B4-BE49-F238E27FC236}">
              <a16:creationId xmlns:a16="http://schemas.microsoft.com/office/drawing/2014/main" id="{00000000-0008-0000-0700-00002F7108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3265" name="Rectangle 4">
          <a:extLst>
            <a:ext uri="{FF2B5EF4-FFF2-40B4-BE49-F238E27FC236}">
              <a16:creationId xmlns:a16="http://schemas.microsoft.com/office/drawing/2014/main" id="{00000000-0008-0000-0700-000031710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7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5297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700-00000C70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553273" name="Rectangle 20">
          <a:extLst>
            <a:ext uri="{FF2B5EF4-FFF2-40B4-BE49-F238E27FC236}">
              <a16:creationId xmlns:a16="http://schemas.microsoft.com/office/drawing/2014/main" id="{00000000-0008-0000-0700-000039710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5297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E70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53275" name="Grafiek 15">
          <a:extLst>
            <a:ext uri="{FF2B5EF4-FFF2-40B4-BE49-F238E27FC236}">
              <a16:creationId xmlns:a16="http://schemas.microsoft.com/office/drawing/2014/main" id="{00000000-0008-0000-0700-00003B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53276" name="Grafiek 16">
          <a:extLst>
            <a:ext uri="{FF2B5EF4-FFF2-40B4-BE49-F238E27FC236}">
              <a16:creationId xmlns:a16="http://schemas.microsoft.com/office/drawing/2014/main" id="{00000000-0008-0000-0700-00003C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53277" name="Grafiek 17">
          <a:extLst>
            <a:ext uri="{FF2B5EF4-FFF2-40B4-BE49-F238E27FC236}">
              <a16:creationId xmlns:a16="http://schemas.microsoft.com/office/drawing/2014/main" id="{00000000-0008-0000-0700-00003D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53278" name="Grafiek 18">
          <a:extLst>
            <a:ext uri="{FF2B5EF4-FFF2-40B4-BE49-F238E27FC236}">
              <a16:creationId xmlns:a16="http://schemas.microsoft.com/office/drawing/2014/main" id="{00000000-0008-0000-0700-00003E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53280" name="Grafiek 20">
          <a:extLst>
            <a:ext uri="{FF2B5EF4-FFF2-40B4-BE49-F238E27FC236}">
              <a16:creationId xmlns:a16="http://schemas.microsoft.com/office/drawing/2014/main" id="{00000000-0008-0000-0700-000040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53281" name="Grafiek 21">
          <a:extLst>
            <a:ext uri="{FF2B5EF4-FFF2-40B4-BE49-F238E27FC236}">
              <a16:creationId xmlns:a16="http://schemas.microsoft.com/office/drawing/2014/main" id="{00000000-0008-0000-0700-0000417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55313" name="Rectangle 4">
          <a:extLst>
            <a:ext uri="{FF2B5EF4-FFF2-40B4-BE49-F238E27FC236}">
              <a16:creationId xmlns:a16="http://schemas.microsoft.com/office/drawing/2014/main" id="{00000000-0008-0000-0800-000031790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8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55020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800-00000C78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55022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E78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55323" name="Grafiek 15">
          <a:extLst>
            <a:ext uri="{FF2B5EF4-FFF2-40B4-BE49-F238E27FC236}">
              <a16:creationId xmlns:a16="http://schemas.microsoft.com/office/drawing/2014/main" id="{00000000-0008-0000-0800-00003B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55324" name="Grafiek 16">
          <a:extLst>
            <a:ext uri="{FF2B5EF4-FFF2-40B4-BE49-F238E27FC236}">
              <a16:creationId xmlns:a16="http://schemas.microsoft.com/office/drawing/2014/main" id="{00000000-0008-0000-0800-00003C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55325" name="Grafiek 17">
          <a:extLst>
            <a:ext uri="{FF2B5EF4-FFF2-40B4-BE49-F238E27FC236}">
              <a16:creationId xmlns:a16="http://schemas.microsoft.com/office/drawing/2014/main" id="{00000000-0008-0000-0800-00003D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55326" name="Grafiek 18">
          <a:extLst>
            <a:ext uri="{FF2B5EF4-FFF2-40B4-BE49-F238E27FC236}">
              <a16:creationId xmlns:a16="http://schemas.microsoft.com/office/drawing/2014/main" id="{00000000-0008-0000-0800-00003E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55328" name="Grafiek 20">
          <a:extLst>
            <a:ext uri="{FF2B5EF4-FFF2-40B4-BE49-F238E27FC236}">
              <a16:creationId xmlns:a16="http://schemas.microsoft.com/office/drawing/2014/main" id="{00000000-0008-0000-0800-000040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55329" name="Grafiek 21">
          <a:extLst>
            <a:ext uri="{FF2B5EF4-FFF2-40B4-BE49-F238E27FC236}">
              <a16:creationId xmlns:a16="http://schemas.microsoft.com/office/drawing/2014/main" id="{00000000-0008-0000-0800-00004179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558397" name="Rectangle 7">
          <a:extLst>
            <a:ext uri="{FF2B5EF4-FFF2-40B4-BE49-F238E27FC236}">
              <a16:creationId xmlns:a16="http://schemas.microsoft.com/office/drawing/2014/main" id="{00000000-0008-0000-0900-00003D8508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558398" name="Rectangle 8">
          <a:extLst>
            <a:ext uri="{FF2B5EF4-FFF2-40B4-BE49-F238E27FC236}">
              <a16:creationId xmlns:a16="http://schemas.microsoft.com/office/drawing/2014/main" id="{00000000-0008-0000-0900-00003E8508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58399" name="Rectangle 28">
          <a:extLst>
            <a:ext uri="{FF2B5EF4-FFF2-40B4-BE49-F238E27FC236}">
              <a16:creationId xmlns:a16="http://schemas.microsoft.com/office/drawing/2014/main" id="{00000000-0008-0000-0900-00003F85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58400" name="Rectangle 38">
          <a:extLst>
            <a:ext uri="{FF2B5EF4-FFF2-40B4-BE49-F238E27FC236}">
              <a16:creationId xmlns:a16="http://schemas.microsoft.com/office/drawing/2014/main" id="{00000000-0008-0000-0900-0000408508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55808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68408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55808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78408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55808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88408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08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4104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9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900-00004204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55809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900-00000B8408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55809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900-00000C8408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558408" name="Rectangle 87">
          <a:extLst>
            <a:ext uri="{FF2B5EF4-FFF2-40B4-BE49-F238E27FC236}">
              <a16:creationId xmlns:a16="http://schemas.microsoft.com/office/drawing/2014/main" id="{00000000-0008-0000-0900-0000488508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55809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E8408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558410" name="Grafiek 15">
          <a:extLst>
            <a:ext uri="{FF2B5EF4-FFF2-40B4-BE49-F238E27FC236}">
              <a16:creationId xmlns:a16="http://schemas.microsoft.com/office/drawing/2014/main" id="{00000000-0008-0000-0900-00004A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58411" name="Rectangle 75">
          <a:extLst>
            <a:ext uri="{FF2B5EF4-FFF2-40B4-BE49-F238E27FC236}">
              <a16:creationId xmlns:a16="http://schemas.microsoft.com/office/drawing/2014/main" id="{00000000-0008-0000-0900-00004B85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58412" name="Rectangle 17">
          <a:extLst>
            <a:ext uri="{FF2B5EF4-FFF2-40B4-BE49-F238E27FC236}">
              <a16:creationId xmlns:a16="http://schemas.microsoft.com/office/drawing/2014/main" id="{00000000-0008-0000-0900-00004C85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558413" name="Grafiek 18">
          <a:extLst>
            <a:ext uri="{FF2B5EF4-FFF2-40B4-BE49-F238E27FC236}">
              <a16:creationId xmlns:a16="http://schemas.microsoft.com/office/drawing/2014/main" id="{00000000-0008-0000-0900-00004D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558414" name="Grafiek 19">
          <a:extLst>
            <a:ext uri="{FF2B5EF4-FFF2-40B4-BE49-F238E27FC236}">
              <a16:creationId xmlns:a16="http://schemas.microsoft.com/office/drawing/2014/main" id="{00000000-0008-0000-0900-00004E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558415" name="Grafiek 20">
          <a:extLst>
            <a:ext uri="{FF2B5EF4-FFF2-40B4-BE49-F238E27FC236}">
              <a16:creationId xmlns:a16="http://schemas.microsoft.com/office/drawing/2014/main" id="{00000000-0008-0000-0900-00004F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558416" name="Grafiek 21">
          <a:extLst>
            <a:ext uri="{FF2B5EF4-FFF2-40B4-BE49-F238E27FC236}">
              <a16:creationId xmlns:a16="http://schemas.microsoft.com/office/drawing/2014/main" id="{00000000-0008-0000-0900-000050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558417" name="Grafiek 22">
          <a:extLst>
            <a:ext uri="{FF2B5EF4-FFF2-40B4-BE49-F238E27FC236}">
              <a16:creationId xmlns:a16="http://schemas.microsoft.com/office/drawing/2014/main" id="{00000000-0008-0000-0900-0000518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561456" name="Rectangle 3">
          <a:extLst>
            <a:ext uri="{FF2B5EF4-FFF2-40B4-BE49-F238E27FC236}">
              <a16:creationId xmlns:a16="http://schemas.microsoft.com/office/drawing/2014/main" id="{00000000-0008-0000-0A00-000030910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A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A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61164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A00-00000C90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61166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0E90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61467" name="Grafiek 15">
          <a:extLst>
            <a:ext uri="{FF2B5EF4-FFF2-40B4-BE49-F238E27FC236}">
              <a16:creationId xmlns:a16="http://schemas.microsoft.com/office/drawing/2014/main" id="{00000000-0008-0000-0A00-00003B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61468" name="Grafiek 16">
          <a:extLst>
            <a:ext uri="{FF2B5EF4-FFF2-40B4-BE49-F238E27FC236}">
              <a16:creationId xmlns:a16="http://schemas.microsoft.com/office/drawing/2014/main" id="{00000000-0008-0000-0A00-00003C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61469" name="Grafiek 17">
          <a:extLst>
            <a:ext uri="{FF2B5EF4-FFF2-40B4-BE49-F238E27FC236}">
              <a16:creationId xmlns:a16="http://schemas.microsoft.com/office/drawing/2014/main" id="{00000000-0008-0000-0A00-00003D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61470" name="Grafiek 18">
          <a:extLst>
            <a:ext uri="{FF2B5EF4-FFF2-40B4-BE49-F238E27FC236}">
              <a16:creationId xmlns:a16="http://schemas.microsoft.com/office/drawing/2014/main" id="{00000000-0008-0000-0A00-00003E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561471" name="Rectangle 19">
          <a:extLst>
            <a:ext uri="{FF2B5EF4-FFF2-40B4-BE49-F238E27FC236}">
              <a16:creationId xmlns:a16="http://schemas.microsoft.com/office/drawing/2014/main" id="{00000000-0008-0000-0A00-00003F910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61472" name="Grafiek 20">
          <a:extLst>
            <a:ext uri="{FF2B5EF4-FFF2-40B4-BE49-F238E27FC236}">
              <a16:creationId xmlns:a16="http://schemas.microsoft.com/office/drawing/2014/main" id="{00000000-0008-0000-0A00-000040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61473" name="Grafiek 21">
          <a:extLst>
            <a:ext uri="{FF2B5EF4-FFF2-40B4-BE49-F238E27FC236}">
              <a16:creationId xmlns:a16="http://schemas.microsoft.com/office/drawing/2014/main" id="{00000000-0008-0000-0A00-0000419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618779" name="Rectangle 2">
          <a:extLst>
            <a:ext uri="{FF2B5EF4-FFF2-40B4-BE49-F238E27FC236}">
              <a16:creationId xmlns:a16="http://schemas.microsoft.com/office/drawing/2014/main" id="{00000000-0008-0000-0B00-00001B7109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618781" name="Rectangle 4">
          <a:extLst>
            <a:ext uri="{FF2B5EF4-FFF2-40B4-BE49-F238E27FC236}">
              <a16:creationId xmlns:a16="http://schemas.microsoft.com/office/drawing/2014/main" id="{00000000-0008-0000-0B00-00001D7109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618791" name="Grafiek 15">
          <a:extLst>
            <a:ext uri="{FF2B5EF4-FFF2-40B4-BE49-F238E27FC236}">
              <a16:creationId xmlns:a16="http://schemas.microsoft.com/office/drawing/2014/main" id="{00000000-0008-0000-0B00-000027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618792" name="Grafiek 16">
          <a:extLst>
            <a:ext uri="{FF2B5EF4-FFF2-40B4-BE49-F238E27FC236}">
              <a16:creationId xmlns:a16="http://schemas.microsoft.com/office/drawing/2014/main" id="{00000000-0008-0000-0B00-000028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618793" name="Grafiek 17">
          <a:extLst>
            <a:ext uri="{FF2B5EF4-FFF2-40B4-BE49-F238E27FC236}">
              <a16:creationId xmlns:a16="http://schemas.microsoft.com/office/drawing/2014/main" id="{00000000-0008-0000-0B00-000029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618794" name="Grafiek 18">
          <a:extLst>
            <a:ext uri="{FF2B5EF4-FFF2-40B4-BE49-F238E27FC236}">
              <a16:creationId xmlns:a16="http://schemas.microsoft.com/office/drawing/2014/main" id="{00000000-0008-0000-0B00-00002A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618795" name="Rectangle 19">
          <a:extLst>
            <a:ext uri="{FF2B5EF4-FFF2-40B4-BE49-F238E27FC236}">
              <a16:creationId xmlns:a16="http://schemas.microsoft.com/office/drawing/2014/main" id="{00000000-0008-0000-0B00-00002B7109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618796" name="Grafiek 20">
          <a:extLst>
            <a:ext uri="{FF2B5EF4-FFF2-40B4-BE49-F238E27FC236}">
              <a16:creationId xmlns:a16="http://schemas.microsoft.com/office/drawing/2014/main" id="{00000000-0008-0000-0B00-00002C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618797" name="Grafiek 21">
          <a:extLst>
            <a:ext uri="{FF2B5EF4-FFF2-40B4-BE49-F238E27FC236}">
              <a16:creationId xmlns:a16="http://schemas.microsoft.com/office/drawing/2014/main" id="{00000000-0008-0000-0B00-00002D710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733459" name="Grafiek 15">
          <a:extLst>
            <a:ext uri="{FF2B5EF4-FFF2-40B4-BE49-F238E27FC236}">
              <a16:creationId xmlns:a16="http://schemas.microsoft.com/office/drawing/2014/main" id="{00000000-0008-0000-0C00-000013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733460" name="Grafiek 16">
          <a:extLst>
            <a:ext uri="{FF2B5EF4-FFF2-40B4-BE49-F238E27FC236}">
              <a16:creationId xmlns:a16="http://schemas.microsoft.com/office/drawing/2014/main" id="{00000000-0008-0000-0C00-000014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733461" name="Grafiek 17">
          <a:extLst>
            <a:ext uri="{FF2B5EF4-FFF2-40B4-BE49-F238E27FC236}">
              <a16:creationId xmlns:a16="http://schemas.microsoft.com/office/drawing/2014/main" id="{00000000-0008-0000-0C00-000015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733462" name="Grafiek 18">
          <a:extLst>
            <a:ext uri="{FF2B5EF4-FFF2-40B4-BE49-F238E27FC236}">
              <a16:creationId xmlns:a16="http://schemas.microsoft.com/office/drawing/2014/main" id="{00000000-0008-0000-0C00-000016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733464" name="Grafiek 20">
          <a:extLst>
            <a:ext uri="{FF2B5EF4-FFF2-40B4-BE49-F238E27FC236}">
              <a16:creationId xmlns:a16="http://schemas.microsoft.com/office/drawing/2014/main" id="{00000000-0008-0000-0C00-000018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733465" name="Grafiek 21">
          <a:extLst>
            <a:ext uri="{FF2B5EF4-FFF2-40B4-BE49-F238E27FC236}">
              <a16:creationId xmlns:a16="http://schemas.microsoft.com/office/drawing/2014/main" id="{00000000-0008-0000-0C00-000019310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560445" name="Rectangle 7">
          <a:extLst>
            <a:ext uri="{FF2B5EF4-FFF2-40B4-BE49-F238E27FC236}">
              <a16:creationId xmlns:a16="http://schemas.microsoft.com/office/drawing/2014/main" id="{00000000-0008-0000-0D00-00003D8D08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560446" name="Rectangle 8">
          <a:extLst>
            <a:ext uri="{FF2B5EF4-FFF2-40B4-BE49-F238E27FC236}">
              <a16:creationId xmlns:a16="http://schemas.microsoft.com/office/drawing/2014/main" id="{00000000-0008-0000-0D00-00003E8D08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60447" name="Rectangle 28">
          <a:extLst>
            <a:ext uri="{FF2B5EF4-FFF2-40B4-BE49-F238E27FC236}">
              <a16:creationId xmlns:a16="http://schemas.microsoft.com/office/drawing/2014/main" id="{00000000-0008-0000-0D00-00003F8D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60448" name="Rectangle 38">
          <a:extLst>
            <a:ext uri="{FF2B5EF4-FFF2-40B4-BE49-F238E27FC236}">
              <a16:creationId xmlns:a16="http://schemas.microsoft.com/office/drawing/2014/main" id="{00000000-0008-0000-0D00-0000408D08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560134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68C08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560135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D00-0000078C08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560136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D00-0000088C08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08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D00-00004104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9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D00-00004204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560139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D00-00000B8C08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560140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D00-00000C8C08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560456" name="Rectangle 87">
          <a:extLst>
            <a:ext uri="{FF2B5EF4-FFF2-40B4-BE49-F238E27FC236}">
              <a16:creationId xmlns:a16="http://schemas.microsoft.com/office/drawing/2014/main" id="{00000000-0008-0000-0D00-0000488D08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560142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E8C08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560458" name="Grafiek 15">
          <a:extLst>
            <a:ext uri="{FF2B5EF4-FFF2-40B4-BE49-F238E27FC236}">
              <a16:creationId xmlns:a16="http://schemas.microsoft.com/office/drawing/2014/main" id="{00000000-0008-0000-0D00-00004A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60459" name="Rectangle 75">
          <a:extLst>
            <a:ext uri="{FF2B5EF4-FFF2-40B4-BE49-F238E27FC236}">
              <a16:creationId xmlns:a16="http://schemas.microsoft.com/office/drawing/2014/main" id="{00000000-0008-0000-0D00-00004B8D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560460" name="Rectangle 17">
          <a:extLst>
            <a:ext uri="{FF2B5EF4-FFF2-40B4-BE49-F238E27FC236}">
              <a16:creationId xmlns:a16="http://schemas.microsoft.com/office/drawing/2014/main" id="{00000000-0008-0000-0D00-00004C8D0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560461" name="Grafiek 18">
          <a:extLst>
            <a:ext uri="{FF2B5EF4-FFF2-40B4-BE49-F238E27FC236}">
              <a16:creationId xmlns:a16="http://schemas.microsoft.com/office/drawing/2014/main" id="{00000000-0008-0000-0D00-00004D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560462" name="Grafiek 19">
          <a:extLst>
            <a:ext uri="{FF2B5EF4-FFF2-40B4-BE49-F238E27FC236}">
              <a16:creationId xmlns:a16="http://schemas.microsoft.com/office/drawing/2014/main" id="{00000000-0008-0000-0D00-00004E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560463" name="Grafiek 20">
          <a:extLst>
            <a:ext uri="{FF2B5EF4-FFF2-40B4-BE49-F238E27FC236}">
              <a16:creationId xmlns:a16="http://schemas.microsoft.com/office/drawing/2014/main" id="{00000000-0008-0000-0D00-00004F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560464" name="Grafiek 21">
          <a:extLst>
            <a:ext uri="{FF2B5EF4-FFF2-40B4-BE49-F238E27FC236}">
              <a16:creationId xmlns:a16="http://schemas.microsoft.com/office/drawing/2014/main" id="{00000000-0008-0000-0D00-000050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560465" name="Grafiek 22">
          <a:extLst>
            <a:ext uri="{FF2B5EF4-FFF2-40B4-BE49-F238E27FC236}">
              <a16:creationId xmlns:a16="http://schemas.microsoft.com/office/drawing/2014/main" id="{00000000-0008-0000-0D00-0000518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03063" name="Grafiek 15">
          <a:extLst>
            <a:ext uri="{FF2B5EF4-FFF2-40B4-BE49-F238E27FC236}">
              <a16:creationId xmlns:a16="http://schemas.microsoft.com/office/drawing/2014/main" id="{00000000-0008-0000-0E00-0000D7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03064" name="Grafiek 16">
          <a:extLst>
            <a:ext uri="{FF2B5EF4-FFF2-40B4-BE49-F238E27FC236}">
              <a16:creationId xmlns:a16="http://schemas.microsoft.com/office/drawing/2014/main" id="{00000000-0008-0000-0E00-0000D8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103065" name="Grafiek 17">
          <a:extLst>
            <a:ext uri="{FF2B5EF4-FFF2-40B4-BE49-F238E27FC236}">
              <a16:creationId xmlns:a16="http://schemas.microsoft.com/office/drawing/2014/main" id="{00000000-0008-0000-0E00-0000D9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103066" name="Grafiek 18">
          <a:extLst>
            <a:ext uri="{FF2B5EF4-FFF2-40B4-BE49-F238E27FC236}">
              <a16:creationId xmlns:a16="http://schemas.microsoft.com/office/drawing/2014/main" id="{00000000-0008-0000-0E00-0000DA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103068" name="Grafiek 20">
          <a:extLst>
            <a:ext uri="{FF2B5EF4-FFF2-40B4-BE49-F238E27FC236}">
              <a16:creationId xmlns:a16="http://schemas.microsoft.com/office/drawing/2014/main" id="{00000000-0008-0000-0E00-0000DC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103069" name="Grafiek 21">
          <a:extLst>
            <a:ext uri="{FF2B5EF4-FFF2-40B4-BE49-F238E27FC236}">
              <a16:creationId xmlns:a16="http://schemas.microsoft.com/office/drawing/2014/main" id="{00000000-0008-0000-0E00-0000DDD4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6</xdr:row>
      <xdr:rowOff>0</xdr:rowOff>
    </xdr:from>
    <xdr:to>
      <xdr:col>10</xdr:col>
      <xdr:colOff>358140</xdr:colOff>
      <xdr:row>6</xdr:row>
      <xdr:rowOff>365760</xdr:rowOff>
    </xdr:to>
    <xdr:sp macro="" textlink="">
      <xdr:nvSpPr>
        <xdr:cNvPr id="513" name="Afgeronde rechthoek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 bwMode="auto">
        <a:xfrm>
          <a:off x="3429000" y="1424940"/>
          <a:ext cx="15087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1905</xdr:colOff>
      <xdr:row>0</xdr:row>
      <xdr:rowOff>129540</xdr:rowOff>
    </xdr:from>
    <xdr:to>
      <xdr:col>17</xdr:col>
      <xdr:colOff>15240</xdr:colOff>
      <xdr:row>5</xdr:row>
      <xdr:rowOff>85725</xdr:rowOff>
    </xdr:to>
    <xdr:sp macro="" textlink="">
      <xdr:nvSpPr>
        <xdr:cNvPr id="503" name="Rectangle 2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>
          <a:spLocks noChangeArrowheads="1"/>
        </xdr:cNvSpPr>
      </xdr:nvSpPr>
      <xdr:spPr bwMode="auto">
        <a:xfrm>
          <a:off x="1152525" y="129540"/>
          <a:ext cx="6109335" cy="1221105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7621</xdr:colOff>
      <xdr:row>7</xdr:row>
      <xdr:rowOff>76201</xdr:rowOff>
    </xdr:from>
    <xdr:to>
      <xdr:col>17</xdr:col>
      <xdr:colOff>7621</xdr:colOff>
      <xdr:row>26</xdr:row>
      <xdr:rowOff>7620</xdr:rowOff>
    </xdr:to>
    <xdr:sp macro="" textlink="">
      <xdr:nvSpPr>
        <xdr:cNvPr id="502" name="Rectangle 18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rrowheads="1"/>
        </xdr:cNvSpPr>
      </xdr:nvSpPr>
      <xdr:spPr bwMode="auto">
        <a:xfrm>
          <a:off x="1158241" y="1889761"/>
          <a:ext cx="6096000" cy="3009899"/>
        </a:xfrm>
        <a:prstGeom prst="rect">
          <a:avLst/>
        </a:prstGeom>
        <a:gradFill rotWithShape="1">
          <a:gsLst>
            <a:gs pos="53188">
              <a:srgbClr val="6681CB"/>
            </a:gs>
            <a:gs pos="31903">
              <a:srgbClr val="4EB2E6"/>
            </a:gs>
            <a:gs pos="0">
              <a:srgbClr val="3399FF">
                <a:alpha val="50000"/>
              </a:srgbClr>
            </a:gs>
            <a:gs pos="16000">
              <a:srgbClr val="00CCCC">
                <a:alpha val="88000"/>
              </a:srgbClr>
            </a:gs>
            <a:gs pos="39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772" name="Rectangle 97">
          <a:extLst>
            <a:ext uri="{FF2B5EF4-FFF2-40B4-BE49-F238E27FC236}">
              <a16:creationId xmlns:a16="http://schemas.microsoft.com/office/drawing/2014/main" id="{00000000-0008-0000-0000-0000D408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773" name="Rectangle 98">
          <a:extLst>
            <a:ext uri="{FF2B5EF4-FFF2-40B4-BE49-F238E27FC236}">
              <a16:creationId xmlns:a16="http://schemas.microsoft.com/office/drawing/2014/main" id="{00000000-0008-0000-0000-0000D508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774" name="Rectangle 100">
          <a:extLst>
            <a:ext uri="{FF2B5EF4-FFF2-40B4-BE49-F238E27FC236}">
              <a16:creationId xmlns:a16="http://schemas.microsoft.com/office/drawing/2014/main" id="{00000000-0008-0000-0000-0000D608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783" name="Rectangle 125">
          <a:extLst>
            <a:ext uri="{FF2B5EF4-FFF2-40B4-BE49-F238E27FC236}">
              <a16:creationId xmlns:a16="http://schemas.microsoft.com/office/drawing/2014/main" id="{00000000-0008-0000-0000-0000DF08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784" name="Rectangle 126">
          <a:extLst>
            <a:ext uri="{FF2B5EF4-FFF2-40B4-BE49-F238E27FC236}">
              <a16:creationId xmlns:a16="http://schemas.microsoft.com/office/drawing/2014/main" id="{00000000-0008-0000-0000-0000E008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785" name="Rectangle 128">
          <a:extLst>
            <a:ext uri="{FF2B5EF4-FFF2-40B4-BE49-F238E27FC236}">
              <a16:creationId xmlns:a16="http://schemas.microsoft.com/office/drawing/2014/main" id="{00000000-0008-0000-0000-0000E108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794" name="Rectangle 139">
          <a:extLst>
            <a:ext uri="{FF2B5EF4-FFF2-40B4-BE49-F238E27FC236}">
              <a16:creationId xmlns:a16="http://schemas.microsoft.com/office/drawing/2014/main" id="{00000000-0008-0000-0000-0000EA08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795" name="Rectangle 140">
          <a:extLst>
            <a:ext uri="{FF2B5EF4-FFF2-40B4-BE49-F238E27FC236}">
              <a16:creationId xmlns:a16="http://schemas.microsoft.com/office/drawing/2014/main" id="{00000000-0008-0000-0000-0000EB08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796" name="Rectangle 142">
          <a:extLst>
            <a:ext uri="{FF2B5EF4-FFF2-40B4-BE49-F238E27FC236}">
              <a16:creationId xmlns:a16="http://schemas.microsoft.com/office/drawing/2014/main" id="{00000000-0008-0000-0000-0000EC08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05" name="Rectangle 153">
          <a:extLst>
            <a:ext uri="{FF2B5EF4-FFF2-40B4-BE49-F238E27FC236}">
              <a16:creationId xmlns:a16="http://schemas.microsoft.com/office/drawing/2014/main" id="{00000000-0008-0000-0000-0000F508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06" name="Rectangle 154">
          <a:extLst>
            <a:ext uri="{FF2B5EF4-FFF2-40B4-BE49-F238E27FC236}">
              <a16:creationId xmlns:a16="http://schemas.microsoft.com/office/drawing/2014/main" id="{00000000-0008-0000-0000-0000F608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07" name="Rectangle 156">
          <a:extLst>
            <a:ext uri="{FF2B5EF4-FFF2-40B4-BE49-F238E27FC236}">
              <a16:creationId xmlns:a16="http://schemas.microsoft.com/office/drawing/2014/main" id="{00000000-0008-0000-0000-0000F708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16" name="Rectangle 167">
          <a:extLst>
            <a:ext uri="{FF2B5EF4-FFF2-40B4-BE49-F238E27FC236}">
              <a16:creationId xmlns:a16="http://schemas.microsoft.com/office/drawing/2014/main" id="{00000000-0008-0000-0000-00000009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17" name="Rectangle 168">
          <a:extLst>
            <a:ext uri="{FF2B5EF4-FFF2-40B4-BE49-F238E27FC236}">
              <a16:creationId xmlns:a16="http://schemas.microsoft.com/office/drawing/2014/main" id="{00000000-0008-0000-0000-00000109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18" name="Rectangle 170">
          <a:extLst>
            <a:ext uri="{FF2B5EF4-FFF2-40B4-BE49-F238E27FC236}">
              <a16:creationId xmlns:a16="http://schemas.microsoft.com/office/drawing/2014/main" id="{00000000-0008-0000-0000-00000209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27" name="Rectangle 181">
          <a:extLst>
            <a:ext uri="{FF2B5EF4-FFF2-40B4-BE49-F238E27FC236}">
              <a16:creationId xmlns:a16="http://schemas.microsoft.com/office/drawing/2014/main" id="{00000000-0008-0000-0000-00000B09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28" name="Rectangle 182">
          <a:extLst>
            <a:ext uri="{FF2B5EF4-FFF2-40B4-BE49-F238E27FC236}">
              <a16:creationId xmlns:a16="http://schemas.microsoft.com/office/drawing/2014/main" id="{00000000-0008-0000-0000-00000C09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29" name="Rectangle 184">
          <a:extLst>
            <a:ext uri="{FF2B5EF4-FFF2-40B4-BE49-F238E27FC236}">
              <a16:creationId xmlns:a16="http://schemas.microsoft.com/office/drawing/2014/main" id="{00000000-0008-0000-0000-00000D09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38" name="Rectangle 195">
          <a:extLst>
            <a:ext uri="{FF2B5EF4-FFF2-40B4-BE49-F238E27FC236}">
              <a16:creationId xmlns:a16="http://schemas.microsoft.com/office/drawing/2014/main" id="{00000000-0008-0000-0000-00001609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39" name="Rectangle 196">
          <a:extLst>
            <a:ext uri="{FF2B5EF4-FFF2-40B4-BE49-F238E27FC236}">
              <a16:creationId xmlns:a16="http://schemas.microsoft.com/office/drawing/2014/main" id="{00000000-0008-0000-0000-00001709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40" name="Rectangle 198">
          <a:extLst>
            <a:ext uri="{FF2B5EF4-FFF2-40B4-BE49-F238E27FC236}">
              <a16:creationId xmlns:a16="http://schemas.microsoft.com/office/drawing/2014/main" id="{00000000-0008-0000-0000-00001809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754849" name="Rectangle 212">
          <a:extLst>
            <a:ext uri="{FF2B5EF4-FFF2-40B4-BE49-F238E27FC236}">
              <a16:creationId xmlns:a16="http://schemas.microsoft.com/office/drawing/2014/main" id="{00000000-0008-0000-0000-000021092A00}"/>
            </a:ext>
          </a:extLst>
        </xdr:cNvPr>
        <xdr:cNvSpPr>
          <a:spLocks noChangeArrowheads="1"/>
        </xdr:cNvSpPr>
      </xdr:nvSpPr>
      <xdr:spPr bwMode="auto">
        <a:xfrm>
          <a:off x="571500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50" name="Rectangle 213">
          <a:extLst>
            <a:ext uri="{FF2B5EF4-FFF2-40B4-BE49-F238E27FC236}">
              <a16:creationId xmlns:a16="http://schemas.microsoft.com/office/drawing/2014/main" id="{00000000-0008-0000-0000-000022092A00}"/>
            </a:ext>
          </a:extLst>
        </xdr:cNvPr>
        <xdr:cNvSpPr>
          <a:spLocks noChangeArrowheads="1"/>
        </xdr:cNvSpPr>
      </xdr:nvSpPr>
      <xdr:spPr bwMode="auto">
        <a:xfrm>
          <a:off x="6419850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851" name="Rectangle 215">
          <a:extLst>
            <a:ext uri="{FF2B5EF4-FFF2-40B4-BE49-F238E27FC236}">
              <a16:creationId xmlns:a16="http://schemas.microsoft.com/office/drawing/2014/main" id="{00000000-0008-0000-0000-000023092A00}"/>
            </a:ext>
          </a:extLst>
        </xdr:cNvPr>
        <xdr:cNvSpPr>
          <a:spLocks noChangeArrowheads="1"/>
        </xdr:cNvSpPr>
      </xdr:nvSpPr>
      <xdr:spPr bwMode="auto">
        <a:xfrm>
          <a:off x="6772275" y="3267075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895" name="Rectangle 281">
          <a:extLst>
            <a:ext uri="{FF2B5EF4-FFF2-40B4-BE49-F238E27FC236}">
              <a16:creationId xmlns:a16="http://schemas.microsoft.com/office/drawing/2014/main" id="{00000000-0008-0000-0000-00004F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02" name="Rectangle 293">
          <a:extLst>
            <a:ext uri="{FF2B5EF4-FFF2-40B4-BE49-F238E27FC236}">
              <a16:creationId xmlns:a16="http://schemas.microsoft.com/office/drawing/2014/main" id="{00000000-0008-0000-0000-000056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03" name="Rectangle 295">
          <a:extLst>
            <a:ext uri="{FF2B5EF4-FFF2-40B4-BE49-F238E27FC236}">
              <a16:creationId xmlns:a16="http://schemas.microsoft.com/office/drawing/2014/main" id="{00000000-0008-0000-0000-000057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10" name="Rectangle 307">
          <a:extLst>
            <a:ext uri="{FF2B5EF4-FFF2-40B4-BE49-F238E27FC236}">
              <a16:creationId xmlns:a16="http://schemas.microsoft.com/office/drawing/2014/main" id="{00000000-0008-0000-0000-00005E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11" name="Rectangle 309">
          <a:extLst>
            <a:ext uri="{FF2B5EF4-FFF2-40B4-BE49-F238E27FC236}">
              <a16:creationId xmlns:a16="http://schemas.microsoft.com/office/drawing/2014/main" id="{00000000-0008-0000-0000-00005F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18" name="Rectangle 321">
          <a:extLst>
            <a:ext uri="{FF2B5EF4-FFF2-40B4-BE49-F238E27FC236}">
              <a16:creationId xmlns:a16="http://schemas.microsoft.com/office/drawing/2014/main" id="{00000000-0008-0000-0000-000066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19" name="Rectangle 323">
          <a:extLst>
            <a:ext uri="{FF2B5EF4-FFF2-40B4-BE49-F238E27FC236}">
              <a16:creationId xmlns:a16="http://schemas.microsoft.com/office/drawing/2014/main" id="{00000000-0008-0000-0000-000067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26" name="Rectangle 335">
          <a:extLst>
            <a:ext uri="{FF2B5EF4-FFF2-40B4-BE49-F238E27FC236}">
              <a16:creationId xmlns:a16="http://schemas.microsoft.com/office/drawing/2014/main" id="{00000000-0008-0000-0000-00006E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27" name="Rectangle 337">
          <a:extLst>
            <a:ext uri="{FF2B5EF4-FFF2-40B4-BE49-F238E27FC236}">
              <a16:creationId xmlns:a16="http://schemas.microsoft.com/office/drawing/2014/main" id="{00000000-0008-0000-0000-00006F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34" name="Rectangle 349">
          <a:extLst>
            <a:ext uri="{FF2B5EF4-FFF2-40B4-BE49-F238E27FC236}">
              <a16:creationId xmlns:a16="http://schemas.microsoft.com/office/drawing/2014/main" id="{00000000-0008-0000-0000-000076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35" name="Rectangle 351">
          <a:extLst>
            <a:ext uri="{FF2B5EF4-FFF2-40B4-BE49-F238E27FC236}">
              <a16:creationId xmlns:a16="http://schemas.microsoft.com/office/drawing/2014/main" id="{00000000-0008-0000-0000-000077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42" name="Rectangle 363">
          <a:extLst>
            <a:ext uri="{FF2B5EF4-FFF2-40B4-BE49-F238E27FC236}">
              <a16:creationId xmlns:a16="http://schemas.microsoft.com/office/drawing/2014/main" id="{00000000-0008-0000-0000-00007E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43" name="Rectangle 365">
          <a:extLst>
            <a:ext uri="{FF2B5EF4-FFF2-40B4-BE49-F238E27FC236}">
              <a16:creationId xmlns:a16="http://schemas.microsoft.com/office/drawing/2014/main" id="{00000000-0008-0000-0000-00007F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50" name="Rectangle 377">
          <a:extLst>
            <a:ext uri="{FF2B5EF4-FFF2-40B4-BE49-F238E27FC236}">
              <a16:creationId xmlns:a16="http://schemas.microsoft.com/office/drawing/2014/main" id="{00000000-0008-0000-0000-000086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51" name="Rectangle 379">
          <a:extLst>
            <a:ext uri="{FF2B5EF4-FFF2-40B4-BE49-F238E27FC236}">
              <a16:creationId xmlns:a16="http://schemas.microsoft.com/office/drawing/2014/main" id="{00000000-0008-0000-0000-000087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4958" name="Rectangle 391">
          <a:extLst>
            <a:ext uri="{FF2B5EF4-FFF2-40B4-BE49-F238E27FC236}">
              <a16:creationId xmlns:a16="http://schemas.microsoft.com/office/drawing/2014/main" id="{00000000-0008-0000-0000-00008E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4959" name="Rectangle 393">
          <a:extLst>
            <a:ext uri="{FF2B5EF4-FFF2-40B4-BE49-F238E27FC236}">
              <a16:creationId xmlns:a16="http://schemas.microsoft.com/office/drawing/2014/main" id="{00000000-0008-0000-0000-00008F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04" name="Rectangle 454">
          <a:extLst>
            <a:ext uri="{FF2B5EF4-FFF2-40B4-BE49-F238E27FC236}">
              <a16:creationId xmlns:a16="http://schemas.microsoft.com/office/drawing/2014/main" id="{00000000-0008-0000-0000-0000BC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11" name="Rectangle 466">
          <a:extLst>
            <a:ext uri="{FF2B5EF4-FFF2-40B4-BE49-F238E27FC236}">
              <a16:creationId xmlns:a16="http://schemas.microsoft.com/office/drawing/2014/main" id="{00000000-0008-0000-0000-0000C3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12" name="Rectangle 468">
          <a:extLst>
            <a:ext uri="{FF2B5EF4-FFF2-40B4-BE49-F238E27FC236}">
              <a16:creationId xmlns:a16="http://schemas.microsoft.com/office/drawing/2014/main" id="{00000000-0008-0000-0000-0000C4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19" name="Rectangle 480">
          <a:extLst>
            <a:ext uri="{FF2B5EF4-FFF2-40B4-BE49-F238E27FC236}">
              <a16:creationId xmlns:a16="http://schemas.microsoft.com/office/drawing/2014/main" id="{00000000-0008-0000-0000-0000CB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20" name="Rectangle 482">
          <a:extLst>
            <a:ext uri="{FF2B5EF4-FFF2-40B4-BE49-F238E27FC236}">
              <a16:creationId xmlns:a16="http://schemas.microsoft.com/office/drawing/2014/main" id="{00000000-0008-0000-0000-0000CC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27" name="Rectangle 494">
          <a:extLst>
            <a:ext uri="{FF2B5EF4-FFF2-40B4-BE49-F238E27FC236}">
              <a16:creationId xmlns:a16="http://schemas.microsoft.com/office/drawing/2014/main" id="{00000000-0008-0000-0000-0000D3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28" name="Rectangle 496">
          <a:extLst>
            <a:ext uri="{FF2B5EF4-FFF2-40B4-BE49-F238E27FC236}">
              <a16:creationId xmlns:a16="http://schemas.microsoft.com/office/drawing/2014/main" id="{00000000-0008-0000-0000-0000D4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35" name="Rectangle 508">
          <a:extLst>
            <a:ext uri="{FF2B5EF4-FFF2-40B4-BE49-F238E27FC236}">
              <a16:creationId xmlns:a16="http://schemas.microsoft.com/office/drawing/2014/main" id="{00000000-0008-0000-0000-0000DB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36" name="Rectangle 510">
          <a:extLst>
            <a:ext uri="{FF2B5EF4-FFF2-40B4-BE49-F238E27FC236}">
              <a16:creationId xmlns:a16="http://schemas.microsoft.com/office/drawing/2014/main" id="{00000000-0008-0000-0000-0000DC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43" name="Rectangle 522">
          <a:extLst>
            <a:ext uri="{FF2B5EF4-FFF2-40B4-BE49-F238E27FC236}">
              <a16:creationId xmlns:a16="http://schemas.microsoft.com/office/drawing/2014/main" id="{00000000-0008-0000-0000-0000E3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44" name="Rectangle 524">
          <a:extLst>
            <a:ext uri="{FF2B5EF4-FFF2-40B4-BE49-F238E27FC236}">
              <a16:creationId xmlns:a16="http://schemas.microsoft.com/office/drawing/2014/main" id="{00000000-0008-0000-0000-0000E4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51" name="Rectangle 536">
          <a:extLst>
            <a:ext uri="{FF2B5EF4-FFF2-40B4-BE49-F238E27FC236}">
              <a16:creationId xmlns:a16="http://schemas.microsoft.com/office/drawing/2014/main" id="{00000000-0008-0000-0000-0000EB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52" name="Rectangle 538">
          <a:extLst>
            <a:ext uri="{FF2B5EF4-FFF2-40B4-BE49-F238E27FC236}">
              <a16:creationId xmlns:a16="http://schemas.microsoft.com/office/drawing/2014/main" id="{00000000-0008-0000-0000-0000EC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59" name="Rectangle 550">
          <a:extLst>
            <a:ext uri="{FF2B5EF4-FFF2-40B4-BE49-F238E27FC236}">
              <a16:creationId xmlns:a16="http://schemas.microsoft.com/office/drawing/2014/main" id="{00000000-0008-0000-0000-0000F3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60" name="Rectangle 552">
          <a:extLst>
            <a:ext uri="{FF2B5EF4-FFF2-40B4-BE49-F238E27FC236}">
              <a16:creationId xmlns:a16="http://schemas.microsoft.com/office/drawing/2014/main" id="{00000000-0008-0000-0000-0000F4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067" name="Rectangle 564">
          <a:extLst>
            <a:ext uri="{FF2B5EF4-FFF2-40B4-BE49-F238E27FC236}">
              <a16:creationId xmlns:a16="http://schemas.microsoft.com/office/drawing/2014/main" id="{00000000-0008-0000-0000-0000FB09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068" name="Rectangle 566">
          <a:extLst>
            <a:ext uri="{FF2B5EF4-FFF2-40B4-BE49-F238E27FC236}">
              <a16:creationId xmlns:a16="http://schemas.microsoft.com/office/drawing/2014/main" id="{00000000-0008-0000-0000-0000FC09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13" name="Rectangle 626">
          <a:extLst>
            <a:ext uri="{FF2B5EF4-FFF2-40B4-BE49-F238E27FC236}">
              <a16:creationId xmlns:a16="http://schemas.microsoft.com/office/drawing/2014/main" id="{00000000-0008-0000-0000-000029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20" name="Rectangle 638">
          <a:extLst>
            <a:ext uri="{FF2B5EF4-FFF2-40B4-BE49-F238E27FC236}">
              <a16:creationId xmlns:a16="http://schemas.microsoft.com/office/drawing/2014/main" id="{00000000-0008-0000-0000-000030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21" name="Rectangle 640">
          <a:extLst>
            <a:ext uri="{FF2B5EF4-FFF2-40B4-BE49-F238E27FC236}">
              <a16:creationId xmlns:a16="http://schemas.microsoft.com/office/drawing/2014/main" id="{00000000-0008-0000-0000-000031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28" name="Rectangle 652">
          <a:extLst>
            <a:ext uri="{FF2B5EF4-FFF2-40B4-BE49-F238E27FC236}">
              <a16:creationId xmlns:a16="http://schemas.microsoft.com/office/drawing/2014/main" id="{00000000-0008-0000-0000-000038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29" name="Rectangle 654">
          <a:extLst>
            <a:ext uri="{FF2B5EF4-FFF2-40B4-BE49-F238E27FC236}">
              <a16:creationId xmlns:a16="http://schemas.microsoft.com/office/drawing/2014/main" id="{00000000-0008-0000-0000-000039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36" name="Rectangle 666">
          <a:extLst>
            <a:ext uri="{FF2B5EF4-FFF2-40B4-BE49-F238E27FC236}">
              <a16:creationId xmlns:a16="http://schemas.microsoft.com/office/drawing/2014/main" id="{00000000-0008-0000-0000-000040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37" name="Rectangle 668">
          <a:extLst>
            <a:ext uri="{FF2B5EF4-FFF2-40B4-BE49-F238E27FC236}">
              <a16:creationId xmlns:a16="http://schemas.microsoft.com/office/drawing/2014/main" id="{00000000-0008-0000-0000-000041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44" name="Rectangle 680">
          <a:extLst>
            <a:ext uri="{FF2B5EF4-FFF2-40B4-BE49-F238E27FC236}">
              <a16:creationId xmlns:a16="http://schemas.microsoft.com/office/drawing/2014/main" id="{00000000-0008-0000-0000-000048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45" name="Rectangle 682">
          <a:extLst>
            <a:ext uri="{FF2B5EF4-FFF2-40B4-BE49-F238E27FC236}">
              <a16:creationId xmlns:a16="http://schemas.microsoft.com/office/drawing/2014/main" id="{00000000-0008-0000-0000-000049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52" name="Rectangle 694">
          <a:extLst>
            <a:ext uri="{FF2B5EF4-FFF2-40B4-BE49-F238E27FC236}">
              <a16:creationId xmlns:a16="http://schemas.microsoft.com/office/drawing/2014/main" id="{00000000-0008-0000-0000-000050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53" name="Rectangle 696">
          <a:extLst>
            <a:ext uri="{FF2B5EF4-FFF2-40B4-BE49-F238E27FC236}">
              <a16:creationId xmlns:a16="http://schemas.microsoft.com/office/drawing/2014/main" id="{00000000-0008-0000-0000-000051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60" name="Rectangle 708">
          <a:extLst>
            <a:ext uri="{FF2B5EF4-FFF2-40B4-BE49-F238E27FC236}">
              <a16:creationId xmlns:a16="http://schemas.microsoft.com/office/drawing/2014/main" id="{00000000-0008-0000-0000-000058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61" name="Rectangle 710">
          <a:extLst>
            <a:ext uri="{FF2B5EF4-FFF2-40B4-BE49-F238E27FC236}">
              <a16:creationId xmlns:a16="http://schemas.microsoft.com/office/drawing/2014/main" id="{00000000-0008-0000-0000-000059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68" name="Rectangle 722">
          <a:extLst>
            <a:ext uri="{FF2B5EF4-FFF2-40B4-BE49-F238E27FC236}">
              <a16:creationId xmlns:a16="http://schemas.microsoft.com/office/drawing/2014/main" id="{00000000-0008-0000-0000-000060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69" name="Rectangle 724">
          <a:extLst>
            <a:ext uri="{FF2B5EF4-FFF2-40B4-BE49-F238E27FC236}">
              <a16:creationId xmlns:a16="http://schemas.microsoft.com/office/drawing/2014/main" id="{00000000-0008-0000-0000-000061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55176" name="Rectangle 736">
          <a:extLst>
            <a:ext uri="{FF2B5EF4-FFF2-40B4-BE49-F238E27FC236}">
              <a16:creationId xmlns:a16="http://schemas.microsoft.com/office/drawing/2014/main" id="{00000000-0008-0000-0000-0000680A2A00}"/>
            </a:ext>
          </a:extLst>
        </xdr:cNvPr>
        <xdr:cNvSpPr>
          <a:spLocks noChangeArrowheads="1"/>
        </xdr:cNvSpPr>
      </xdr:nvSpPr>
      <xdr:spPr bwMode="auto">
        <a:xfrm>
          <a:off x="6419850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755177" name="Rectangle 738">
          <a:extLst>
            <a:ext uri="{FF2B5EF4-FFF2-40B4-BE49-F238E27FC236}">
              <a16:creationId xmlns:a16="http://schemas.microsoft.com/office/drawing/2014/main" id="{00000000-0008-0000-0000-0000690A2A00}"/>
            </a:ext>
          </a:extLst>
        </xdr:cNvPr>
        <xdr:cNvSpPr>
          <a:spLocks noChangeArrowheads="1"/>
        </xdr:cNvSpPr>
      </xdr:nvSpPr>
      <xdr:spPr bwMode="auto">
        <a:xfrm>
          <a:off x="6772275" y="436245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7620</xdr:colOff>
      <xdr:row>10</xdr:row>
      <xdr:rowOff>53340</xdr:rowOff>
    </xdr:from>
    <xdr:to>
      <xdr:col>6</xdr:col>
      <xdr:colOff>0</xdr:colOff>
      <xdr:row>12</xdr:row>
      <xdr:rowOff>129540</xdr:rowOff>
    </xdr:to>
    <xdr:sp macro="" textlink="">
      <xdr:nvSpPr>
        <xdr:cNvPr id="4" name="Afgeronde rechthoe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>
          <a:off x="1539240" y="238506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3</a:t>
          </a:r>
        </a:p>
      </xdr:txBody>
    </xdr:sp>
    <xdr:clientData/>
  </xdr:twoCellAnchor>
  <xdr:twoCellAnchor>
    <xdr:from>
      <xdr:col>1</xdr:col>
      <xdr:colOff>373380</xdr:colOff>
      <xdr:row>6</xdr:row>
      <xdr:rowOff>15240</xdr:rowOff>
    </xdr:from>
    <xdr:to>
      <xdr:col>5</xdr:col>
      <xdr:colOff>358140</xdr:colOff>
      <xdr:row>6</xdr:row>
      <xdr:rowOff>381000</xdr:rowOff>
    </xdr:to>
    <xdr:sp macro="" textlink="">
      <xdr:nvSpPr>
        <xdr:cNvPr id="5" name="Afgeronde rechthoe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754380" y="1386840"/>
          <a:ext cx="15087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7620</xdr:colOff>
      <xdr:row>6</xdr:row>
      <xdr:rowOff>15240</xdr:rowOff>
    </xdr:from>
    <xdr:to>
      <xdr:col>15</xdr:col>
      <xdr:colOff>373380</xdr:colOff>
      <xdr:row>6</xdr:row>
      <xdr:rowOff>381000</xdr:rowOff>
    </xdr:to>
    <xdr:sp macro="" textlink="">
      <xdr:nvSpPr>
        <xdr:cNvPr id="512" name="Afgeronde rechthoek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 bwMode="auto">
        <a:xfrm>
          <a:off x="4579620" y="1386840"/>
          <a:ext cx="15087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7620</xdr:colOff>
      <xdr:row>1</xdr:row>
      <xdr:rowOff>137160</xdr:rowOff>
    </xdr:from>
    <xdr:to>
      <xdr:col>5</xdr:col>
      <xdr:colOff>365760</xdr:colOff>
      <xdr:row>3</xdr:row>
      <xdr:rowOff>144780</xdr:rowOff>
    </xdr:to>
    <xdr:sp macro="" textlink="">
      <xdr:nvSpPr>
        <xdr:cNvPr id="514" name="Afgeronde rechthoek 5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 bwMode="auto">
        <a:xfrm>
          <a:off x="2286000" y="670560"/>
          <a:ext cx="1501140" cy="35814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knoppenblad</a:t>
          </a:r>
        </a:p>
      </xdr:txBody>
    </xdr:sp>
    <xdr:clientData/>
  </xdr:twoCellAnchor>
  <xdr:twoCellAnchor>
    <xdr:from>
      <xdr:col>2</xdr:col>
      <xdr:colOff>7620</xdr:colOff>
      <xdr:row>13</xdr:row>
      <xdr:rowOff>114300</xdr:rowOff>
    </xdr:from>
    <xdr:to>
      <xdr:col>6</xdr:col>
      <xdr:colOff>0</xdr:colOff>
      <xdr:row>16</xdr:row>
      <xdr:rowOff>30480</xdr:rowOff>
    </xdr:to>
    <xdr:sp macro="" textlink="">
      <xdr:nvSpPr>
        <xdr:cNvPr id="515" name="Afgeronde rechthoek 5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 bwMode="auto">
        <a:xfrm>
          <a:off x="1539240" y="292608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4</a:t>
          </a:r>
        </a:p>
      </xdr:txBody>
    </xdr:sp>
    <xdr:clientData/>
  </xdr:twoCellAnchor>
  <xdr:twoCellAnchor>
    <xdr:from>
      <xdr:col>1</xdr:col>
      <xdr:colOff>281940</xdr:colOff>
      <xdr:row>4</xdr:row>
      <xdr:rowOff>320040</xdr:rowOff>
    </xdr:from>
    <xdr:to>
      <xdr:col>16</xdr:col>
      <xdr:colOff>99060</xdr:colOff>
      <xdr:row>8</xdr:row>
      <xdr:rowOff>114300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662940" y="1150620"/>
          <a:ext cx="5532120" cy="88392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10</xdr:row>
      <xdr:rowOff>53340</xdr:rowOff>
    </xdr:from>
    <xdr:to>
      <xdr:col>11</xdr:col>
      <xdr:colOff>7620</xdr:colOff>
      <xdr:row>12</xdr:row>
      <xdr:rowOff>129540</xdr:rowOff>
    </xdr:to>
    <xdr:sp macro="" textlink="">
      <xdr:nvSpPr>
        <xdr:cNvPr id="517" name="Afgeronde rechthoek 5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 bwMode="auto">
        <a:xfrm>
          <a:off x="3451860" y="238506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5</a:t>
          </a:r>
        </a:p>
      </xdr:txBody>
    </xdr:sp>
    <xdr:clientData/>
  </xdr:twoCellAnchor>
  <xdr:twoCellAnchor>
    <xdr:from>
      <xdr:col>7</xdr:col>
      <xdr:colOff>15240</xdr:colOff>
      <xdr:row>13</xdr:row>
      <xdr:rowOff>114300</xdr:rowOff>
    </xdr:from>
    <xdr:to>
      <xdr:col>11</xdr:col>
      <xdr:colOff>7620</xdr:colOff>
      <xdr:row>16</xdr:row>
      <xdr:rowOff>30480</xdr:rowOff>
    </xdr:to>
    <xdr:sp macro="" textlink="">
      <xdr:nvSpPr>
        <xdr:cNvPr id="518" name="Afgeronde rechthoek 5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 bwMode="auto">
        <a:xfrm>
          <a:off x="3451860" y="292608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6</a:t>
          </a:r>
        </a:p>
      </xdr:txBody>
    </xdr:sp>
    <xdr:clientData/>
  </xdr:twoCellAnchor>
  <xdr:twoCellAnchor>
    <xdr:from>
      <xdr:col>12</xdr:col>
      <xdr:colOff>0</xdr:colOff>
      <xdr:row>10</xdr:row>
      <xdr:rowOff>53340</xdr:rowOff>
    </xdr:from>
    <xdr:to>
      <xdr:col>15</xdr:col>
      <xdr:colOff>373380</xdr:colOff>
      <xdr:row>12</xdr:row>
      <xdr:rowOff>129540</xdr:rowOff>
    </xdr:to>
    <xdr:sp macro="" textlink="">
      <xdr:nvSpPr>
        <xdr:cNvPr id="519" name="Afgeronde rechthoek 5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 bwMode="auto">
        <a:xfrm>
          <a:off x="5341620" y="238506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7</a:t>
          </a:r>
        </a:p>
      </xdr:txBody>
    </xdr:sp>
    <xdr:clientData/>
  </xdr:twoCellAnchor>
  <xdr:twoCellAnchor>
    <xdr:from>
      <xdr:col>12</xdr:col>
      <xdr:colOff>0</xdr:colOff>
      <xdr:row>13</xdr:row>
      <xdr:rowOff>114300</xdr:rowOff>
    </xdr:from>
    <xdr:to>
      <xdr:col>15</xdr:col>
      <xdr:colOff>373380</xdr:colOff>
      <xdr:row>16</xdr:row>
      <xdr:rowOff>30480</xdr:rowOff>
    </xdr:to>
    <xdr:sp macro="" textlink="">
      <xdr:nvSpPr>
        <xdr:cNvPr id="520" name="Afgeronde rechthoek 5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 bwMode="auto">
        <a:xfrm>
          <a:off x="5341620" y="2926080"/>
          <a:ext cx="1516380" cy="39624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8</a:t>
          </a:r>
        </a:p>
      </xdr:txBody>
    </xdr:sp>
    <xdr:clientData/>
  </xdr:twoCellAnchor>
  <xdr:twoCellAnchor>
    <xdr:from>
      <xdr:col>1</xdr:col>
      <xdr:colOff>266700</xdr:colOff>
      <xdr:row>9</xdr:row>
      <xdr:rowOff>114300</xdr:rowOff>
    </xdr:from>
    <xdr:to>
      <xdr:col>16</xdr:col>
      <xdr:colOff>83820</xdr:colOff>
      <xdr:row>23</xdr:row>
      <xdr:rowOff>114300</xdr:rowOff>
    </xdr:to>
    <xdr:sp macro="" textlink="">
      <xdr:nvSpPr>
        <xdr:cNvPr id="521" name="Rechthoek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 bwMode="auto">
        <a:xfrm>
          <a:off x="1417320" y="2286000"/>
          <a:ext cx="5532120" cy="224028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</xdr:row>
      <xdr:rowOff>137160</xdr:rowOff>
    </xdr:from>
    <xdr:to>
      <xdr:col>10</xdr:col>
      <xdr:colOff>373380</xdr:colOff>
      <xdr:row>3</xdr:row>
      <xdr:rowOff>144780</xdr:rowOff>
    </xdr:to>
    <xdr:sp macro="" textlink="">
      <xdr:nvSpPr>
        <xdr:cNvPr id="522" name="Afgeronde rechthoek 5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 bwMode="auto">
        <a:xfrm>
          <a:off x="4198620" y="670560"/>
          <a:ext cx="1501140" cy="35814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verzamelformulier</a:t>
          </a:r>
        </a:p>
      </xdr:txBody>
    </xdr:sp>
    <xdr:clientData/>
  </xdr:twoCellAnchor>
  <xdr:twoCellAnchor>
    <xdr:from>
      <xdr:col>12</xdr:col>
      <xdr:colOff>15240</xdr:colOff>
      <xdr:row>1</xdr:row>
      <xdr:rowOff>137160</xdr:rowOff>
    </xdr:from>
    <xdr:to>
      <xdr:col>15</xdr:col>
      <xdr:colOff>373380</xdr:colOff>
      <xdr:row>3</xdr:row>
      <xdr:rowOff>144780</xdr:rowOff>
    </xdr:to>
    <xdr:sp macro="" textlink="">
      <xdr:nvSpPr>
        <xdr:cNvPr id="523" name="Afgeronde rechthoek 5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 bwMode="auto">
        <a:xfrm>
          <a:off x="6103620" y="670560"/>
          <a:ext cx="1501140" cy="35814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conclusies</a:t>
          </a:r>
        </a:p>
      </xdr:txBody>
    </xdr:sp>
    <xdr:clientData/>
  </xdr:twoCellAnchor>
  <xdr:twoCellAnchor>
    <xdr:from>
      <xdr:col>1</xdr:col>
      <xdr:colOff>281940</xdr:colOff>
      <xdr:row>0</xdr:row>
      <xdr:rowOff>365760</xdr:rowOff>
    </xdr:from>
    <xdr:to>
      <xdr:col>16</xdr:col>
      <xdr:colOff>99060</xdr:colOff>
      <xdr:row>4</xdr:row>
      <xdr:rowOff>152400</xdr:rowOff>
    </xdr:to>
    <xdr:sp macro="" textlink="">
      <xdr:nvSpPr>
        <xdr:cNvPr id="524" name="Rechthoek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 bwMode="auto">
        <a:xfrm>
          <a:off x="2179320" y="525780"/>
          <a:ext cx="5532120" cy="67056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152400</xdr:colOff>
      <xdr:row>0</xdr:row>
      <xdr:rowOff>213360</xdr:rowOff>
    </xdr:from>
    <xdr:to>
      <xdr:col>16</xdr:col>
      <xdr:colOff>251460</xdr:colOff>
      <xdr:row>25</xdr:row>
      <xdr:rowOff>7620</xdr:rowOff>
    </xdr:to>
    <xdr:sp macro="" textlink="">
      <xdr:nvSpPr>
        <xdr:cNvPr id="525" name="Rechthoek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 bwMode="auto">
        <a:xfrm>
          <a:off x="1303020" y="213360"/>
          <a:ext cx="5814060" cy="452628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5</xdr:col>
      <xdr:colOff>373380</xdr:colOff>
      <xdr:row>19</xdr:row>
      <xdr:rowOff>76200</xdr:rowOff>
    </xdr:to>
    <xdr:sp macro="" textlink="">
      <xdr:nvSpPr>
        <xdr:cNvPr id="95" name="Afgeronde rechthoek 9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 bwMode="auto">
        <a:xfrm>
          <a:off x="1531620" y="345186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technisch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20</xdr:row>
      <xdr:rowOff>60960</xdr:rowOff>
    </xdr:from>
    <xdr:to>
      <xdr:col>5</xdr:col>
      <xdr:colOff>373380</xdr:colOff>
      <xdr:row>22</xdr:row>
      <xdr:rowOff>137160</xdr:rowOff>
    </xdr:to>
    <xdr:sp macro="" textlink="">
      <xdr:nvSpPr>
        <xdr:cNvPr id="96" name="Afgeronde rechthoek 9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 bwMode="auto">
        <a:xfrm>
          <a:off x="1531620" y="399288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begrijpend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7620</xdr:colOff>
      <xdr:row>17</xdr:row>
      <xdr:rowOff>0</xdr:rowOff>
    </xdr:from>
    <xdr:to>
      <xdr:col>11</xdr:col>
      <xdr:colOff>0</xdr:colOff>
      <xdr:row>19</xdr:row>
      <xdr:rowOff>76200</xdr:rowOff>
    </xdr:to>
    <xdr:sp macro="" textlink="">
      <xdr:nvSpPr>
        <xdr:cNvPr id="97" name="Afgeronde rechthoek 9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 bwMode="auto">
        <a:xfrm>
          <a:off x="3444240" y="345186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spellen</a:t>
          </a:r>
        </a:p>
      </xdr:txBody>
    </xdr:sp>
    <xdr:clientData/>
  </xdr:twoCellAnchor>
  <xdr:twoCellAnchor>
    <xdr:from>
      <xdr:col>7</xdr:col>
      <xdr:colOff>7620</xdr:colOff>
      <xdr:row>20</xdr:row>
      <xdr:rowOff>60960</xdr:rowOff>
    </xdr:from>
    <xdr:to>
      <xdr:col>11</xdr:col>
      <xdr:colOff>0</xdr:colOff>
      <xdr:row>22</xdr:row>
      <xdr:rowOff>137160</xdr:rowOff>
    </xdr:to>
    <xdr:sp macro="" textlink="">
      <xdr:nvSpPr>
        <xdr:cNvPr id="98" name="Afgeronde rechthoek 9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 bwMode="auto">
        <a:xfrm>
          <a:off x="3444240" y="399288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woordenschat / ww</a:t>
          </a:r>
        </a:p>
      </xdr:txBody>
    </xdr:sp>
    <xdr:clientData/>
  </xdr:twoCellAnchor>
  <xdr:twoCellAnchor>
    <xdr:from>
      <xdr:col>11</xdr:col>
      <xdr:colOff>373380</xdr:colOff>
      <xdr:row>17</xdr:row>
      <xdr:rowOff>0</xdr:rowOff>
    </xdr:from>
    <xdr:to>
      <xdr:col>15</xdr:col>
      <xdr:colOff>365760</xdr:colOff>
      <xdr:row>19</xdr:row>
      <xdr:rowOff>76200</xdr:rowOff>
    </xdr:to>
    <xdr:sp macro="" textlink="">
      <xdr:nvSpPr>
        <xdr:cNvPr id="99" name="Afgeronde rechthoek 9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 bwMode="auto">
        <a:xfrm>
          <a:off x="5334000" y="345186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hoofdrekenen</a:t>
          </a:r>
        </a:p>
      </xdr:txBody>
    </xdr:sp>
    <xdr:clientData/>
  </xdr:twoCellAnchor>
  <xdr:twoCellAnchor>
    <xdr:from>
      <xdr:col>11</xdr:col>
      <xdr:colOff>373380</xdr:colOff>
      <xdr:row>20</xdr:row>
      <xdr:rowOff>60960</xdr:rowOff>
    </xdr:from>
    <xdr:to>
      <xdr:col>15</xdr:col>
      <xdr:colOff>365760</xdr:colOff>
      <xdr:row>22</xdr:row>
      <xdr:rowOff>137160</xdr:rowOff>
    </xdr:to>
    <xdr:sp macro="" textlink="">
      <xdr:nvSpPr>
        <xdr:cNvPr id="100" name="Afgeronde rechthoek 9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 bwMode="auto">
        <a:xfrm>
          <a:off x="5334000" y="3992880"/>
          <a:ext cx="1516380" cy="39624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rekenen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104076" name="Rectangle 3">
          <a:extLst>
            <a:ext uri="{FF2B5EF4-FFF2-40B4-BE49-F238E27FC236}">
              <a16:creationId xmlns:a16="http://schemas.microsoft.com/office/drawing/2014/main" id="{00000000-0008-0000-0F00-0000CCD81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104077" name="Rectangle 4">
          <a:extLst>
            <a:ext uri="{FF2B5EF4-FFF2-40B4-BE49-F238E27FC236}">
              <a16:creationId xmlns:a16="http://schemas.microsoft.com/office/drawing/2014/main" id="{00000000-0008-0000-0F00-0000CDD81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04087" name="Grafiek 15">
          <a:extLst>
            <a:ext uri="{FF2B5EF4-FFF2-40B4-BE49-F238E27FC236}">
              <a16:creationId xmlns:a16="http://schemas.microsoft.com/office/drawing/2014/main" id="{00000000-0008-0000-0F00-0000D7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04088" name="Grafiek 16">
          <a:extLst>
            <a:ext uri="{FF2B5EF4-FFF2-40B4-BE49-F238E27FC236}">
              <a16:creationId xmlns:a16="http://schemas.microsoft.com/office/drawing/2014/main" id="{00000000-0008-0000-0F00-0000D8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104089" name="Grafiek 17">
          <a:extLst>
            <a:ext uri="{FF2B5EF4-FFF2-40B4-BE49-F238E27FC236}">
              <a16:creationId xmlns:a16="http://schemas.microsoft.com/office/drawing/2014/main" id="{00000000-0008-0000-0F00-0000D9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104090" name="Grafiek 18">
          <a:extLst>
            <a:ext uri="{FF2B5EF4-FFF2-40B4-BE49-F238E27FC236}">
              <a16:creationId xmlns:a16="http://schemas.microsoft.com/office/drawing/2014/main" id="{00000000-0008-0000-0F00-0000DA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104091" name="Rectangle 19">
          <a:extLst>
            <a:ext uri="{FF2B5EF4-FFF2-40B4-BE49-F238E27FC236}">
              <a16:creationId xmlns:a16="http://schemas.microsoft.com/office/drawing/2014/main" id="{00000000-0008-0000-0F00-0000DBD81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104092" name="Grafiek 20">
          <a:extLst>
            <a:ext uri="{FF2B5EF4-FFF2-40B4-BE49-F238E27FC236}">
              <a16:creationId xmlns:a16="http://schemas.microsoft.com/office/drawing/2014/main" id="{00000000-0008-0000-0F00-0000DC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104093" name="Grafiek 21">
          <a:extLst>
            <a:ext uri="{FF2B5EF4-FFF2-40B4-BE49-F238E27FC236}">
              <a16:creationId xmlns:a16="http://schemas.microsoft.com/office/drawing/2014/main" id="{00000000-0008-0000-0F00-0000DDD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05111" name="Grafiek 15">
          <a:extLst>
            <a:ext uri="{FF2B5EF4-FFF2-40B4-BE49-F238E27FC236}">
              <a16:creationId xmlns:a16="http://schemas.microsoft.com/office/drawing/2014/main" id="{00000000-0008-0000-1000-0000D7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05112" name="Grafiek 16">
          <a:extLst>
            <a:ext uri="{FF2B5EF4-FFF2-40B4-BE49-F238E27FC236}">
              <a16:creationId xmlns:a16="http://schemas.microsoft.com/office/drawing/2014/main" id="{00000000-0008-0000-1000-0000D8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105113" name="Grafiek 17">
          <a:extLst>
            <a:ext uri="{FF2B5EF4-FFF2-40B4-BE49-F238E27FC236}">
              <a16:creationId xmlns:a16="http://schemas.microsoft.com/office/drawing/2014/main" id="{00000000-0008-0000-1000-0000D9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105114" name="Grafiek 18">
          <a:extLst>
            <a:ext uri="{FF2B5EF4-FFF2-40B4-BE49-F238E27FC236}">
              <a16:creationId xmlns:a16="http://schemas.microsoft.com/office/drawing/2014/main" id="{00000000-0008-0000-1000-0000DA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105115" name="Rectangle 19">
          <a:extLst>
            <a:ext uri="{FF2B5EF4-FFF2-40B4-BE49-F238E27FC236}">
              <a16:creationId xmlns:a16="http://schemas.microsoft.com/office/drawing/2014/main" id="{00000000-0008-0000-1000-0000DBDC1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105116" name="Grafiek 20">
          <a:extLst>
            <a:ext uri="{FF2B5EF4-FFF2-40B4-BE49-F238E27FC236}">
              <a16:creationId xmlns:a16="http://schemas.microsoft.com/office/drawing/2014/main" id="{00000000-0008-0000-1000-0000DC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105117" name="Grafiek 21">
          <a:extLst>
            <a:ext uri="{FF2B5EF4-FFF2-40B4-BE49-F238E27FC236}">
              <a16:creationId xmlns:a16="http://schemas.microsoft.com/office/drawing/2014/main" id="{00000000-0008-0000-1000-0000DDDC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975081" name="Rectangle 7">
          <a:extLst>
            <a:ext uri="{FF2B5EF4-FFF2-40B4-BE49-F238E27FC236}">
              <a16:creationId xmlns:a16="http://schemas.microsoft.com/office/drawing/2014/main" id="{00000000-0008-0000-1100-0000E9E00E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975082" name="Rectangle 8">
          <a:extLst>
            <a:ext uri="{FF2B5EF4-FFF2-40B4-BE49-F238E27FC236}">
              <a16:creationId xmlns:a16="http://schemas.microsoft.com/office/drawing/2014/main" id="{00000000-0008-0000-1100-0000EAE00E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5083" name="Rectangle 28">
          <a:extLst>
            <a:ext uri="{FF2B5EF4-FFF2-40B4-BE49-F238E27FC236}">
              <a16:creationId xmlns:a16="http://schemas.microsoft.com/office/drawing/2014/main" id="{00000000-0008-0000-1100-0000EBE00E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975084" name="Rectangle 38">
          <a:extLst>
            <a:ext uri="{FF2B5EF4-FFF2-40B4-BE49-F238E27FC236}">
              <a16:creationId xmlns:a16="http://schemas.microsoft.com/office/drawing/2014/main" id="{00000000-0008-0000-1100-0000ECE00E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975092" name="Rectangle 87">
          <a:extLst>
            <a:ext uri="{FF2B5EF4-FFF2-40B4-BE49-F238E27FC236}">
              <a16:creationId xmlns:a16="http://schemas.microsoft.com/office/drawing/2014/main" id="{00000000-0008-0000-1100-0000F4E00E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975094" name="Grafiek 15">
          <a:extLst>
            <a:ext uri="{FF2B5EF4-FFF2-40B4-BE49-F238E27FC236}">
              <a16:creationId xmlns:a16="http://schemas.microsoft.com/office/drawing/2014/main" id="{00000000-0008-0000-1100-0000F6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5095" name="Rectangle 75">
          <a:extLst>
            <a:ext uri="{FF2B5EF4-FFF2-40B4-BE49-F238E27FC236}">
              <a16:creationId xmlns:a16="http://schemas.microsoft.com/office/drawing/2014/main" id="{00000000-0008-0000-1100-0000F7E00E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975096" name="Rectangle 17">
          <a:extLst>
            <a:ext uri="{FF2B5EF4-FFF2-40B4-BE49-F238E27FC236}">
              <a16:creationId xmlns:a16="http://schemas.microsoft.com/office/drawing/2014/main" id="{00000000-0008-0000-1100-0000F8E00E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975097" name="Grafiek 18">
          <a:extLst>
            <a:ext uri="{FF2B5EF4-FFF2-40B4-BE49-F238E27FC236}">
              <a16:creationId xmlns:a16="http://schemas.microsoft.com/office/drawing/2014/main" id="{00000000-0008-0000-1100-0000F9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975098" name="Grafiek 19">
          <a:extLst>
            <a:ext uri="{FF2B5EF4-FFF2-40B4-BE49-F238E27FC236}">
              <a16:creationId xmlns:a16="http://schemas.microsoft.com/office/drawing/2014/main" id="{00000000-0008-0000-1100-0000FA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975099" name="Grafiek 20">
          <a:extLst>
            <a:ext uri="{FF2B5EF4-FFF2-40B4-BE49-F238E27FC236}">
              <a16:creationId xmlns:a16="http://schemas.microsoft.com/office/drawing/2014/main" id="{00000000-0008-0000-1100-0000FB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975100" name="Grafiek 21">
          <a:extLst>
            <a:ext uri="{FF2B5EF4-FFF2-40B4-BE49-F238E27FC236}">
              <a16:creationId xmlns:a16="http://schemas.microsoft.com/office/drawing/2014/main" id="{00000000-0008-0000-1100-0000FC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975101" name="Grafiek 22">
          <a:extLst>
            <a:ext uri="{FF2B5EF4-FFF2-40B4-BE49-F238E27FC236}">
              <a16:creationId xmlns:a16="http://schemas.microsoft.com/office/drawing/2014/main" id="{00000000-0008-0000-1100-0000FDE0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251510" name="Rectangle 1">
          <a:extLst>
            <a:ext uri="{FF2B5EF4-FFF2-40B4-BE49-F238E27FC236}">
              <a16:creationId xmlns:a16="http://schemas.microsoft.com/office/drawing/2014/main" id="{00000000-0008-0000-1200-0000B61813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251511" name="Rectangle 2">
          <a:extLst>
            <a:ext uri="{FF2B5EF4-FFF2-40B4-BE49-F238E27FC236}">
              <a16:creationId xmlns:a16="http://schemas.microsoft.com/office/drawing/2014/main" id="{00000000-0008-0000-1200-0000B71813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251512" name="Rectangle 3">
          <a:extLst>
            <a:ext uri="{FF2B5EF4-FFF2-40B4-BE49-F238E27FC236}">
              <a16:creationId xmlns:a16="http://schemas.microsoft.com/office/drawing/2014/main" id="{00000000-0008-0000-1200-0000B81813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51513" name="Rectangle 4">
          <a:extLst>
            <a:ext uri="{FF2B5EF4-FFF2-40B4-BE49-F238E27FC236}">
              <a16:creationId xmlns:a16="http://schemas.microsoft.com/office/drawing/2014/main" id="{00000000-0008-0000-1200-0000B91813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51523" name="Grafiek 15">
          <a:extLst>
            <a:ext uri="{FF2B5EF4-FFF2-40B4-BE49-F238E27FC236}">
              <a16:creationId xmlns:a16="http://schemas.microsoft.com/office/drawing/2014/main" id="{00000000-0008-0000-1200-0000C3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51524" name="Grafiek 16">
          <a:extLst>
            <a:ext uri="{FF2B5EF4-FFF2-40B4-BE49-F238E27FC236}">
              <a16:creationId xmlns:a16="http://schemas.microsoft.com/office/drawing/2014/main" id="{00000000-0008-0000-1200-0000C4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51525" name="Grafiek 17">
          <a:extLst>
            <a:ext uri="{FF2B5EF4-FFF2-40B4-BE49-F238E27FC236}">
              <a16:creationId xmlns:a16="http://schemas.microsoft.com/office/drawing/2014/main" id="{00000000-0008-0000-1200-0000C5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251526" name="Grafiek 18">
          <a:extLst>
            <a:ext uri="{FF2B5EF4-FFF2-40B4-BE49-F238E27FC236}">
              <a16:creationId xmlns:a16="http://schemas.microsoft.com/office/drawing/2014/main" id="{00000000-0008-0000-1200-0000C6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251527" name="Rectangle 19">
          <a:extLst>
            <a:ext uri="{FF2B5EF4-FFF2-40B4-BE49-F238E27FC236}">
              <a16:creationId xmlns:a16="http://schemas.microsoft.com/office/drawing/2014/main" id="{00000000-0008-0000-1200-0000C71813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251528" name="Grafiek 20">
          <a:extLst>
            <a:ext uri="{FF2B5EF4-FFF2-40B4-BE49-F238E27FC236}">
              <a16:creationId xmlns:a16="http://schemas.microsoft.com/office/drawing/2014/main" id="{00000000-0008-0000-1200-0000C8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251529" name="Grafiek 21">
          <a:extLst>
            <a:ext uri="{FF2B5EF4-FFF2-40B4-BE49-F238E27FC236}">
              <a16:creationId xmlns:a16="http://schemas.microsoft.com/office/drawing/2014/main" id="{00000000-0008-0000-1200-0000C918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410210" name="Rectangle 1">
          <a:extLst>
            <a:ext uri="{FF2B5EF4-FFF2-40B4-BE49-F238E27FC236}">
              <a16:creationId xmlns:a16="http://schemas.microsoft.com/office/drawing/2014/main" id="{00000000-0008-0000-1300-0000A28415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410211" name="Rectangle 2">
          <a:extLst>
            <a:ext uri="{FF2B5EF4-FFF2-40B4-BE49-F238E27FC236}">
              <a16:creationId xmlns:a16="http://schemas.microsoft.com/office/drawing/2014/main" id="{00000000-0008-0000-1300-0000A38415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410212" name="Rectangle 3">
          <a:extLst>
            <a:ext uri="{FF2B5EF4-FFF2-40B4-BE49-F238E27FC236}">
              <a16:creationId xmlns:a16="http://schemas.microsoft.com/office/drawing/2014/main" id="{00000000-0008-0000-1300-0000A48415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410213" name="Rectangle 4">
          <a:extLst>
            <a:ext uri="{FF2B5EF4-FFF2-40B4-BE49-F238E27FC236}">
              <a16:creationId xmlns:a16="http://schemas.microsoft.com/office/drawing/2014/main" id="{00000000-0008-0000-1300-0000A58415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410221" name="Rectangle 20">
          <a:extLst>
            <a:ext uri="{FF2B5EF4-FFF2-40B4-BE49-F238E27FC236}">
              <a16:creationId xmlns:a16="http://schemas.microsoft.com/office/drawing/2014/main" id="{00000000-0008-0000-1300-0000AD8415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3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10223" name="Grafiek 15">
          <a:extLst>
            <a:ext uri="{FF2B5EF4-FFF2-40B4-BE49-F238E27FC236}">
              <a16:creationId xmlns:a16="http://schemas.microsoft.com/office/drawing/2014/main" id="{00000000-0008-0000-1300-0000AF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10224" name="Grafiek 16">
          <a:extLst>
            <a:ext uri="{FF2B5EF4-FFF2-40B4-BE49-F238E27FC236}">
              <a16:creationId xmlns:a16="http://schemas.microsoft.com/office/drawing/2014/main" id="{00000000-0008-0000-1300-0000B0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10225" name="Grafiek 17">
          <a:extLst>
            <a:ext uri="{FF2B5EF4-FFF2-40B4-BE49-F238E27FC236}">
              <a16:creationId xmlns:a16="http://schemas.microsoft.com/office/drawing/2014/main" id="{00000000-0008-0000-1300-0000B1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10226" name="Grafiek 18">
          <a:extLst>
            <a:ext uri="{FF2B5EF4-FFF2-40B4-BE49-F238E27FC236}">
              <a16:creationId xmlns:a16="http://schemas.microsoft.com/office/drawing/2014/main" id="{00000000-0008-0000-1300-0000B2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410227" name="Rectangle 19">
          <a:extLst>
            <a:ext uri="{FF2B5EF4-FFF2-40B4-BE49-F238E27FC236}">
              <a16:creationId xmlns:a16="http://schemas.microsoft.com/office/drawing/2014/main" id="{00000000-0008-0000-1300-0000B38415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10228" name="Grafiek 20">
          <a:extLst>
            <a:ext uri="{FF2B5EF4-FFF2-40B4-BE49-F238E27FC236}">
              <a16:creationId xmlns:a16="http://schemas.microsoft.com/office/drawing/2014/main" id="{00000000-0008-0000-1300-0000B4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410229" name="Grafiek 21">
          <a:extLst>
            <a:ext uri="{FF2B5EF4-FFF2-40B4-BE49-F238E27FC236}">
              <a16:creationId xmlns:a16="http://schemas.microsoft.com/office/drawing/2014/main" id="{00000000-0008-0000-1300-0000B584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411234" name="Rectangle 1">
          <a:extLst>
            <a:ext uri="{FF2B5EF4-FFF2-40B4-BE49-F238E27FC236}">
              <a16:creationId xmlns:a16="http://schemas.microsoft.com/office/drawing/2014/main" id="{00000000-0008-0000-1400-0000A28815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411235" name="Rectangle 2">
          <a:extLst>
            <a:ext uri="{FF2B5EF4-FFF2-40B4-BE49-F238E27FC236}">
              <a16:creationId xmlns:a16="http://schemas.microsoft.com/office/drawing/2014/main" id="{00000000-0008-0000-1400-0000A38815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411236" name="Rectangle 3">
          <a:extLst>
            <a:ext uri="{FF2B5EF4-FFF2-40B4-BE49-F238E27FC236}">
              <a16:creationId xmlns:a16="http://schemas.microsoft.com/office/drawing/2014/main" id="{00000000-0008-0000-1400-0000A48815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411245" name="Rectangle 20">
          <a:extLst>
            <a:ext uri="{FF2B5EF4-FFF2-40B4-BE49-F238E27FC236}">
              <a16:creationId xmlns:a16="http://schemas.microsoft.com/office/drawing/2014/main" id="{00000000-0008-0000-1400-0000AD8815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11247" name="Grafiek 15">
          <a:extLst>
            <a:ext uri="{FF2B5EF4-FFF2-40B4-BE49-F238E27FC236}">
              <a16:creationId xmlns:a16="http://schemas.microsoft.com/office/drawing/2014/main" id="{00000000-0008-0000-1400-0000AF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11248" name="Grafiek 16">
          <a:extLst>
            <a:ext uri="{FF2B5EF4-FFF2-40B4-BE49-F238E27FC236}">
              <a16:creationId xmlns:a16="http://schemas.microsoft.com/office/drawing/2014/main" id="{00000000-0008-0000-1400-0000B0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11249" name="Grafiek 17">
          <a:extLst>
            <a:ext uri="{FF2B5EF4-FFF2-40B4-BE49-F238E27FC236}">
              <a16:creationId xmlns:a16="http://schemas.microsoft.com/office/drawing/2014/main" id="{00000000-0008-0000-1400-0000B1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11250" name="Grafiek 18">
          <a:extLst>
            <a:ext uri="{FF2B5EF4-FFF2-40B4-BE49-F238E27FC236}">
              <a16:creationId xmlns:a16="http://schemas.microsoft.com/office/drawing/2014/main" id="{00000000-0008-0000-1400-0000B2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411251" name="Rectangle 19">
          <a:extLst>
            <a:ext uri="{FF2B5EF4-FFF2-40B4-BE49-F238E27FC236}">
              <a16:creationId xmlns:a16="http://schemas.microsoft.com/office/drawing/2014/main" id="{00000000-0008-0000-1400-0000B38815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11252" name="Grafiek 20">
          <a:extLst>
            <a:ext uri="{FF2B5EF4-FFF2-40B4-BE49-F238E27FC236}">
              <a16:creationId xmlns:a16="http://schemas.microsoft.com/office/drawing/2014/main" id="{00000000-0008-0000-1400-0000B4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411253" name="Grafiek 21">
          <a:extLst>
            <a:ext uri="{FF2B5EF4-FFF2-40B4-BE49-F238E27FC236}">
              <a16:creationId xmlns:a16="http://schemas.microsoft.com/office/drawing/2014/main" id="{00000000-0008-0000-1400-0000B5881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1250497" name="Rectangle 7">
          <a:extLst>
            <a:ext uri="{FF2B5EF4-FFF2-40B4-BE49-F238E27FC236}">
              <a16:creationId xmlns:a16="http://schemas.microsoft.com/office/drawing/2014/main" id="{00000000-0008-0000-1500-0000C11413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250498" name="Rectangle 8">
          <a:extLst>
            <a:ext uri="{FF2B5EF4-FFF2-40B4-BE49-F238E27FC236}">
              <a16:creationId xmlns:a16="http://schemas.microsoft.com/office/drawing/2014/main" id="{00000000-0008-0000-1500-0000C21413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250499" name="Rectangle 28">
          <a:extLst>
            <a:ext uri="{FF2B5EF4-FFF2-40B4-BE49-F238E27FC236}">
              <a16:creationId xmlns:a16="http://schemas.microsoft.com/office/drawing/2014/main" id="{00000000-0008-0000-1500-0000C31413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1250500" name="Rectangle 38">
          <a:extLst>
            <a:ext uri="{FF2B5EF4-FFF2-40B4-BE49-F238E27FC236}">
              <a16:creationId xmlns:a16="http://schemas.microsoft.com/office/drawing/2014/main" id="{00000000-0008-0000-1500-0000C41413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250508" name="Rectangle 87">
          <a:extLst>
            <a:ext uri="{FF2B5EF4-FFF2-40B4-BE49-F238E27FC236}">
              <a16:creationId xmlns:a16="http://schemas.microsoft.com/office/drawing/2014/main" id="{00000000-0008-0000-1500-0000CC1413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250510" name="Grafiek 15">
          <a:extLst>
            <a:ext uri="{FF2B5EF4-FFF2-40B4-BE49-F238E27FC236}">
              <a16:creationId xmlns:a16="http://schemas.microsoft.com/office/drawing/2014/main" id="{00000000-0008-0000-1500-0000CE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250511" name="Rectangle 75">
          <a:extLst>
            <a:ext uri="{FF2B5EF4-FFF2-40B4-BE49-F238E27FC236}">
              <a16:creationId xmlns:a16="http://schemas.microsoft.com/office/drawing/2014/main" id="{00000000-0008-0000-1500-0000CF1413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250512" name="Rectangle 17">
          <a:extLst>
            <a:ext uri="{FF2B5EF4-FFF2-40B4-BE49-F238E27FC236}">
              <a16:creationId xmlns:a16="http://schemas.microsoft.com/office/drawing/2014/main" id="{00000000-0008-0000-1500-0000D01413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250513" name="Grafiek 18">
          <a:extLst>
            <a:ext uri="{FF2B5EF4-FFF2-40B4-BE49-F238E27FC236}">
              <a16:creationId xmlns:a16="http://schemas.microsoft.com/office/drawing/2014/main" id="{00000000-0008-0000-1500-0000D1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250514" name="Grafiek 19">
          <a:extLst>
            <a:ext uri="{FF2B5EF4-FFF2-40B4-BE49-F238E27FC236}">
              <a16:creationId xmlns:a16="http://schemas.microsoft.com/office/drawing/2014/main" id="{00000000-0008-0000-1500-0000D2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1250515" name="Grafiek 20">
          <a:extLst>
            <a:ext uri="{FF2B5EF4-FFF2-40B4-BE49-F238E27FC236}">
              <a16:creationId xmlns:a16="http://schemas.microsoft.com/office/drawing/2014/main" id="{00000000-0008-0000-1500-0000D3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1250516" name="Grafiek 21">
          <a:extLst>
            <a:ext uri="{FF2B5EF4-FFF2-40B4-BE49-F238E27FC236}">
              <a16:creationId xmlns:a16="http://schemas.microsoft.com/office/drawing/2014/main" id="{00000000-0008-0000-1500-0000D4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1250517" name="Grafiek 22">
          <a:extLst>
            <a:ext uri="{FF2B5EF4-FFF2-40B4-BE49-F238E27FC236}">
              <a16:creationId xmlns:a16="http://schemas.microsoft.com/office/drawing/2014/main" id="{00000000-0008-0000-1500-0000D5141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250518" name="Rectangle 170">
          <a:extLst>
            <a:ext uri="{FF2B5EF4-FFF2-40B4-BE49-F238E27FC236}">
              <a16:creationId xmlns:a16="http://schemas.microsoft.com/office/drawing/2014/main" id="{00000000-0008-0000-1500-0000D61413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583247" name="Rectangle 2">
          <a:extLst>
            <a:ext uri="{FF2B5EF4-FFF2-40B4-BE49-F238E27FC236}">
              <a16:creationId xmlns:a16="http://schemas.microsoft.com/office/drawing/2014/main" id="{00000000-0008-0000-1600-00008F2818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583248" name="Rectangle 3">
          <a:extLst>
            <a:ext uri="{FF2B5EF4-FFF2-40B4-BE49-F238E27FC236}">
              <a16:creationId xmlns:a16="http://schemas.microsoft.com/office/drawing/2014/main" id="{00000000-0008-0000-1600-000090281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583257" name="Rectangle 20">
          <a:extLst>
            <a:ext uri="{FF2B5EF4-FFF2-40B4-BE49-F238E27FC236}">
              <a16:creationId xmlns:a16="http://schemas.microsoft.com/office/drawing/2014/main" id="{00000000-0008-0000-1600-000099281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83259" name="Grafiek 15">
          <a:extLst>
            <a:ext uri="{FF2B5EF4-FFF2-40B4-BE49-F238E27FC236}">
              <a16:creationId xmlns:a16="http://schemas.microsoft.com/office/drawing/2014/main" id="{00000000-0008-0000-1600-00009B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83260" name="Grafiek 16">
          <a:extLst>
            <a:ext uri="{FF2B5EF4-FFF2-40B4-BE49-F238E27FC236}">
              <a16:creationId xmlns:a16="http://schemas.microsoft.com/office/drawing/2014/main" id="{00000000-0008-0000-1600-00009C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83261" name="Grafiek 17">
          <a:extLst>
            <a:ext uri="{FF2B5EF4-FFF2-40B4-BE49-F238E27FC236}">
              <a16:creationId xmlns:a16="http://schemas.microsoft.com/office/drawing/2014/main" id="{00000000-0008-0000-1600-00009D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83262" name="Grafiek 18">
          <a:extLst>
            <a:ext uri="{FF2B5EF4-FFF2-40B4-BE49-F238E27FC236}">
              <a16:creationId xmlns:a16="http://schemas.microsoft.com/office/drawing/2014/main" id="{00000000-0008-0000-1600-00009E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583263" name="Rectangle 19">
          <a:extLst>
            <a:ext uri="{FF2B5EF4-FFF2-40B4-BE49-F238E27FC236}">
              <a16:creationId xmlns:a16="http://schemas.microsoft.com/office/drawing/2014/main" id="{00000000-0008-0000-1600-00009F281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83264" name="Grafiek 20">
          <a:extLst>
            <a:ext uri="{FF2B5EF4-FFF2-40B4-BE49-F238E27FC236}">
              <a16:creationId xmlns:a16="http://schemas.microsoft.com/office/drawing/2014/main" id="{00000000-0008-0000-1600-0000A0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83265" name="Grafiek 21">
          <a:extLst>
            <a:ext uri="{FF2B5EF4-FFF2-40B4-BE49-F238E27FC236}">
              <a16:creationId xmlns:a16="http://schemas.microsoft.com/office/drawing/2014/main" id="{00000000-0008-0000-1600-0000A128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2" name="Rectangle 1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16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82222" name="Rectangle 1">
          <a:extLst>
            <a:ext uri="{FF2B5EF4-FFF2-40B4-BE49-F238E27FC236}">
              <a16:creationId xmlns:a16="http://schemas.microsoft.com/office/drawing/2014/main" id="{00000000-0008-0000-1700-00008E2418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582224" name="Rectangle 3">
          <a:extLst>
            <a:ext uri="{FF2B5EF4-FFF2-40B4-BE49-F238E27FC236}">
              <a16:creationId xmlns:a16="http://schemas.microsoft.com/office/drawing/2014/main" id="{00000000-0008-0000-1700-000090241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582225" name="Rectangle 4">
          <a:extLst>
            <a:ext uri="{FF2B5EF4-FFF2-40B4-BE49-F238E27FC236}">
              <a16:creationId xmlns:a16="http://schemas.microsoft.com/office/drawing/2014/main" id="{00000000-0008-0000-1700-000091241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82235" name="Grafiek 15">
          <a:extLst>
            <a:ext uri="{FF2B5EF4-FFF2-40B4-BE49-F238E27FC236}">
              <a16:creationId xmlns:a16="http://schemas.microsoft.com/office/drawing/2014/main" id="{00000000-0008-0000-1700-00009B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82236" name="Grafiek 16">
          <a:extLst>
            <a:ext uri="{FF2B5EF4-FFF2-40B4-BE49-F238E27FC236}">
              <a16:creationId xmlns:a16="http://schemas.microsoft.com/office/drawing/2014/main" id="{00000000-0008-0000-1700-00009C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82237" name="Grafiek 17">
          <a:extLst>
            <a:ext uri="{FF2B5EF4-FFF2-40B4-BE49-F238E27FC236}">
              <a16:creationId xmlns:a16="http://schemas.microsoft.com/office/drawing/2014/main" id="{00000000-0008-0000-1700-00009D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82238" name="Grafiek 18">
          <a:extLst>
            <a:ext uri="{FF2B5EF4-FFF2-40B4-BE49-F238E27FC236}">
              <a16:creationId xmlns:a16="http://schemas.microsoft.com/office/drawing/2014/main" id="{00000000-0008-0000-1700-00009E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82240" name="Grafiek 20">
          <a:extLst>
            <a:ext uri="{FF2B5EF4-FFF2-40B4-BE49-F238E27FC236}">
              <a16:creationId xmlns:a16="http://schemas.microsoft.com/office/drawing/2014/main" id="{00000000-0008-0000-1700-0000A0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82241" name="Grafiek 21">
          <a:extLst>
            <a:ext uri="{FF2B5EF4-FFF2-40B4-BE49-F238E27FC236}">
              <a16:creationId xmlns:a16="http://schemas.microsoft.com/office/drawing/2014/main" id="{00000000-0008-0000-1700-0000A124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6" name="Rectangle 20">
          <a:extLst>
            <a:ext uri="{FF2B5EF4-FFF2-40B4-BE49-F238E27FC236}">
              <a16:creationId xmlns:a16="http://schemas.microsoft.com/office/drawing/2014/main" id="{00000000-0008-0000-1700-00001A0000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7" name="Rectangle 49">
          <a:extLst>
            <a:ext uri="{FF2B5EF4-FFF2-40B4-BE49-F238E27FC236}">
              <a16:creationId xmlns:a16="http://schemas.microsoft.com/office/drawing/2014/main" id="{00000000-0008-0000-1700-00001B0000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584270" name="Rectangle 1">
          <a:extLst>
            <a:ext uri="{FF2B5EF4-FFF2-40B4-BE49-F238E27FC236}">
              <a16:creationId xmlns:a16="http://schemas.microsoft.com/office/drawing/2014/main" id="{00000000-0008-0000-1800-00008E2C18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584271" name="Rectangle 2">
          <a:extLst>
            <a:ext uri="{FF2B5EF4-FFF2-40B4-BE49-F238E27FC236}">
              <a16:creationId xmlns:a16="http://schemas.microsoft.com/office/drawing/2014/main" id="{00000000-0008-0000-1800-00008F2C18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584272" name="Rectangle 3">
          <a:extLst>
            <a:ext uri="{FF2B5EF4-FFF2-40B4-BE49-F238E27FC236}">
              <a16:creationId xmlns:a16="http://schemas.microsoft.com/office/drawing/2014/main" id="{00000000-0008-0000-1800-0000902C1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584273" name="Rectangle 4">
          <a:extLst>
            <a:ext uri="{FF2B5EF4-FFF2-40B4-BE49-F238E27FC236}">
              <a16:creationId xmlns:a16="http://schemas.microsoft.com/office/drawing/2014/main" id="{00000000-0008-0000-1800-0000912C1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>
          <a:spLocks noChangeArrowheads="1"/>
        </xdr:cNvSpPr>
      </xdr:nvSpPr>
      <xdr:spPr bwMode="auto">
        <a:xfrm>
          <a:off x="7262532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9748557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584281" name="Rectangle 20">
          <a:extLst>
            <a:ext uri="{FF2B5EF4-FFF2-40B4-BE49-F238E27FC236}">
              <a16:creationId xmlns:a16="http://schemas.microsoft.com/office/drawing/2014/main" id="{00000000-0008-0000-1800-0000992C1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84283" name="Grafiek 15">
          <a:extLst>
            <a:ext uri="{FF2B5EF4-FFF2-40B4-BE49-F238E27FC236}">
              <a16:creationId xmlns:a16="http://schemas.microsoft.com/office/drawing/2014/main" id="{00000000-0008-0000-1800-00009B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84284" name="Grafiek 16">
          <a:extLst>
            <a:ext uri="{FF2B5EF4-FFF2-40B4-BE49-F238E27FC236}">
              <a16:creationId xmlns:a16="http://schemas.microsoft.com/office/drawing/2014/main" id="{00000000-0008-0000-1800-00009C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84285" name="Grafiek 17">
          <a:extLst>
            <a:ext uri="{FF2B5EF4-FFF2-40B4-BE49-F238E27FC236}">
              <a16:creationId xmlns:a16="http://schemas.microsoft.com/office/drawing/2014/main" id="{00000000-0008-0000-1800-00009D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84286" name="Grafiek 18">
          <a:extLst>
            <a:ext uri="{FF2B5EF4-FFF2-40B4-BE49-F238E27FC236}">
              <a16:creationId xmlns:a16="http://schemas.microsoft.com/office/drawing/2014/main" id="{00000000-0008-0000-1800-00009E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584287" name="Rectangle 19">
          <a:extLst>
            <a:ext uri="{FF2B5EF4-FFF2-40B4-BE49-F238E27FC236}">
              <a16:creationId xmlns:a16="http://schemas.microsoft.com/office/drawing/2014/main" id="{00000000-0008-0000-1800-00009F2C1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84288" name="Grafiek 20">
          <a:extLst>
            <a:ext uri="{FF2B5EF4-FFF2-40B4-BE49-F238E27FC236}">
              <a16:creationId xmlns:a16="http://schemas.microsoft.com/office/drawing/2014/main" id="{00000000-0008-0000-1800-0000A0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84289" name="Grafiek 21">
          <a:extLst>
            <a:ext uri="{FF2B5EF4-FFF2-40B4-BE49-F238E27FC236}">
              <a16:creationId xmlns:a16="http://schemas.microsoft.com/office/drawing/2014/main" id="{00000000-0008-0000-1800-0000A12C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6</xdr:row>
      <xdr:rowOff>0</xdr:rowOff>
    </xdr:from>
    <xdr:to>
      <xdr:col>10</xdr:col>
      <xdr:colOff>358140</xdr:colOff>
      <xdr:row>6</xdr:row>
      <xdr:rowOff>365760</xdr:rowOff>
    </xdr:to>
    <xdr:sp macro="" textlink="">
      <xdr:nvSpPr>
        <xdr:cNvPr id="2" name="Afgeronde rechthoek 512">
          <a:extLst>
            <a:ext uri="{FF2B5EF4-FFF2-40B4-BE49-F238E27FC236}">
              <a16:creationId xmlns:a16="http://schemas.microsoft.com/office/drawing/2014/main" id="{6EF20A51-365B-4C40-8EEF-716642E03671}"/>
            </a:ext>
          </a:extLst>
        </xdr:cNvPr>
        <xdr:cNvSpPr/>
      </xdr:nvSpPr>
      <xdr:spPr bwMode="auto">
        <a:xfrm>
          <a:off x="3580130" y="1422400"/>
          <a:ext cx="15849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1905</xdr:colOff>
      <xdr:row>0</xdr:row>
      <xdr:rowOff>129540</xdr:rowOff>
    </xdr:from>
    <xdr:to>
      <xdr:col>17</xdr:col>
      <xdr:colOff>15240</xdr:colOff>
      <xdr:row>5</xdr:row>
      <xdr:rowOff>85725</xdr:rowOff>
    </xdr:to>
    <xdr:sp macro="" textlink="">
      <xdr:nvSpPr>
        <xdr:cNvPr id="3" name="Rectangle 22">
          <a:extLst>
            <a:ext uri="{FF2B5EF4-FFF2-40B4-BE49-F238E27FC236}">
              <a16:creationId xmlns:a16="http://schemas.microsoft.com/office/drawing/2014/main" id="{83026B6C-FC42-4D1C-9122-01CBB323BD7E}"/>
            </a:ext>
          </a:extLst>
        </xdr:cNvPr>
        <xdr:cNvSpPr>
          <a:spLocks noChangeArrowheads="1"/>
        </xdr:cNvSpPr>
      </xdr:nvSpPr>
      <xdr:spPr bwMode="auto">
        <a:xfrm>
          <a:off x="1208405" y="129540"/>
          <a:ext cx="6414135" cy="1219835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7621</xdr:colOff>
      <xdr:row>7</xdr:row>
      <xdr:rowOff>76201</xdr:rowOff>
    </xdr:from>
    <xdr:to>
      <xdr:col>17</xdr:col>
      <xdr:colOff>7621</xdr:colOff>
      <xdr:row>26</xdr:row>
      <xdr:rowOff>7620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2AAECBDA-BEB6-420F-96A4-8BB3A48A4EB8}"/>
            </a:ext>
          </a:extLst>
        </xdr:cNvPr>
        <xdr:cNvSpPr>
          <a:spLocks noChangeArrowheads="1"/>
        </xdr:cNvSpPr>
      </xdr:nvSpPr>
      <xdr:spPr bwMode="auto">
        <a:xfrm>
          <a:off x="1214121" y="1885951"/>
          <a:ext cx="6400800" cy="2985769"/>
        </a:xfrm>
        <a:prstGeom prst="rect">
          <a:avLst/>
        </a:prstGeom>
        <a:gradFill rotWithShape="1">
          <a:gsLst>
            <a:gs pos="53188">
              <a:srgbClr val="6681CB"/>
            </a:gs>
            <a:gs pos="31903">
              <a:srgbClr val="4EB2E6"/>
            </a:gs>
            <a:gs pos="0">
              <a:srgbClr val="3399FF">
                <a:alpha val="50000"/>
              </a:srgbClr>
            </a:gs>
            <a:gs pos="16000">
              <a:srgbClr val="00CCCC">
                <a:alpha val="88000"/>
              </a:srgbClr>
            </a:gs>
            <a:gs pos="39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5" name="Rectangle 97">
          <a:extLst>
            <a:ext uri="{FF2B5EF4-FFF2-40B4-BE49-F238E27FC236}">
              <a16:creationId xmlns:a16="http://schemas.microsoft.com/office/drawing/2014/main" id="{D4D9AC5B-A09C-4551-9FB2-919F9A317FC8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" name="Rectangle 98">
          <a:extLst>
            <a:ext uri="{FF2B5EF4-FFF2-40B4-BE49-F238E27FC236}">
              <a16:creationId xmlns:a16="http://schemas.microsoft.com/office/drawing/2014/main" id="{035A6A5A-B09C-4698-B9AE-DCD5ECD4D9F4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" name="Rectangle 100">
          <a:extLst>
            <a:ext uri="{FF2B5EF4-FFF2-40B4-BE49-F238E27FC236}">
              <a16:creationId xmlns:a16="http://schemas.microsoft.com/office/drawing/2014/main" id="{4E42D0FD-24EF-4B86-9C7D-69C86353C247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8" name="Rectangle 125">
          <a:extLst>
            <a:ext uri="{FF2B5EF4-FFF2-40B4-BE49-F238E27FC236}">
              <a16:creationId xmlns:a16="http://schemas.microsoft.com/office/drawing/2014/main" id="{03783F2E-8462-415A-B61B-7C7D57FAB5DA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9" name="Rectangle 126">
          <a:extLst>
            <a:ext uri="{FF2B5EF4-FFF2-40B4-BE49-F238E27FC236}">
              <a16:creationId xmlns:a16="http://schemas.microsoft.com/office/drawing/2014/main" id="{957EDEF6-5385-4B9C-94B5-A72C9A53A7B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0" name="Rectangle 128">
          <a:extLst>
            <a:ext uri="{FF2B5EF4-FFF2-40B4-BE49-F238E27FC236}">
              <a16:creationId xmlns:a16="http://schemas.microsoft.com/office/drawing/2014/main" id="{0C451B37-0B53-408C-A6FE-62F04BD2885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1" name="Rectangle 139">
          <a:extLst>
            <a:ext uri="{FF2B5EF4-FFF2-40B4-BE49-F238E27FC236}">
              <a16:creationId xmlns:a16="http://schemas.microsoft.com/office/drawing/2014/main" id="{27272422-CDD2-4DED-AEF8-69EC4D03D52B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2" name="Rectangle 140">
          <a:extLst>
            <a:ext uri="{FF2B5EF4-FFF2-40B4-BE49-F238E27FC236}">
              <a16:creationId xmlns:a16="http://schemas.microsoft.com/office/drawing/2014/main" id="{8120C326-C63E-49E2-B707-2FC90E1EB80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3" name="Rectangle 142">
          <a:extLst>
            <a:ext uri="{FF2B5EF4-FFF2-40B4-BE49-F238E27FC236}">
              <a16:creationId xmlns:a16="http://schemas.microsoft.com/office/drawing/2014/main" id="{09879C57-0A92-49F7-86E8-E55B610668DF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4" name="Rectangle 153">
          <a:extLst>
            <a:ext uri="{FF2B5EF4-FFF2-40B4-BE49-F238E27FC236}">
              <a16:creationId xmlns:a16="http://schemas.microsoft.com/office/drawing/2014/main" id="{9FFC8722-FD89-4A58-A196-7D32E76F1060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5" name="Rectangle 154">
          <a:extLst>
            <a:ext uri="{FF2B5EF4-FFF2-40B4-BE49-F238E27FC236}">
              <a16:creationId xmlns:a16="http://schemas.microsoft.com/office/drawing/2014/main" id="{BF492527-8184-496A-90F0-3CF624396234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6" name="Rectangle 156">
          <a:extLst>
            <a:ext uri="{FF2B5EF4-FFF2-40B4-BE49-F238E27FC236}">
              <a16:creationId xmlns:a16="http://schemas.microsoft.com/office/drawing/2014/main" id="{3F96C9CF-A9D2-4AAB-8328-8FE08987A9F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7" name="Rectangle 167">
          <a:extLst>
            <a:ext uri="{FF2B5EF4-FFF2-40B4-BE49-F238E27FC236}">
              <a16:creationId xmlns:a16="http://schemas.microsoft.com/office/drawing/2014/main" id="{30F2F39B-7C37-4C0C-808D-2A8945596E82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8" name="Rectangle 168">
          <a:extLst>
            <a:ext uri="{FF2B5EF4-FFF2-40B4-BE49-F238E27FC236}">
              <a16:creationId xmlns:a16="http://schemas.microsoft.com/office/drawing/2014/main" id="{338E66E6-0C01-4D40-9234-174551D8D1C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9" name="Rectangle 170">
          <a:extLst>
            <a:ext uri="{FF2B5EF4-FFF2-40B4-BE49-F238E27FC236}">
              <a16:creationId xmlns:a16="http://schemas.microsoft.com/office/drawing/2014/main" id="{05D4FD17-5795-4461-B371-2E68E4A0C43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0" name="Rectangle 181">
          <a:extLst>
            <a:ext uri="{FF2B5EF4-FFF2-40B4-BE49-F238E27FC236}">
              <a16:creationId xmlns:a16="http://schemas.microsoft.com/office/drawing/2014/main" id="{D25D8796-919B-417F-AC9D-FBAF88EE99C3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1" name="Rectangle 182">
          <a:extLst>
            <a:ext uri="{FF2B5EF4-FFF2-40B4-BE49-F238E27FC236}">
              <a16:creationId xmlns:a16="http://schemas.microsoft.com/office/drawing/2014/main" id="{9CB02EBD-9425-4433-9D6B-14A8A07D06B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2" name="Rectangle 184">
          <a:extLst>
            <a:ext uri="{FF2B5EF4-FFF2-40B4-BE49-F238E27FC236}">
              <a16:creationId xmlns:a16="http://schemas.microsoft.com/office/drawing/2014/main" id="{C19F7A1B-6775-47C9-BFD0-8E1570541F2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3" name="Rectangle 195">
          <a:extLst>
            <a:ext uri="{FF2B5EF4-FFF2-40B4-BE49-F238E27FC236}">
              <a16:creationId xmlns:a16="http://schemas.microsoft.com/office/drawing/2014/main" id="{52B80332-2BD3-40A1-B9C7-811E7887CEA8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4" name="Rectangle 196">
          <a:extLst>
            <a:ext uri="{FF2B5EF4-FFF2-40B4-BE49-F238E27FC236}">
              <a16:creationId xmlns:a16="http://schemas.microsoft.com/office/drawing/2014/main" id="{6B86B83A-FD95-4D02-815C-01597A0CA55F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5" name="Rectangle 198">
          <a:extLst>
            <a:ext uri="{FF2B5EF4-FFF2-40B4-BE49-F238E27FC236}">
              <a16:creationId xmlns:a16="http://schemas.microsoft.com/office/drawing/2014/main" id="{4CCD5DBB-2F55-4AC2-85B5-9B271AABC34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6" name="Rectangle 212">
          <a:extLst>
            <a:ext uri="{FF2B5EF4-FFF2-40B4-BE49-F238E27FC236}">
              <a16:creationId xmlns:a16="http://schemas.microsoft.com/office/drawing/2014/main" id="{491BDA26-8834-4C8B-80E6-D3C7BB98A00A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" name="Rectangle 213">
          <a:extLst>
            <a:ext uri="{FF2B5EF4-FFF2-40B4-BE49-F238E27FC236}">
              <a16:creationId xmlns:a16="http://schemas.microsoft.com/office/drawing/2014/main" id="{C593E434-3E36-416E-B7D6-BC5C6DA6E4E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8" name="Rectangle 215">
          <a:extLst>
            <a:ext uri="{FF2B5EF4-FFF2-40B4-BE49-F238E27FC236}">
              <a16:creationId xmlns:a16="http://schemas.microsoft.com/office/drawing/2014/main" id="{92277CF3-1921-4558-8065-E3B3D48E14BA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9" name="Rectangle 281">
          <a:extLst>
            <a:ext uri="{FF2B5EF4-FFF2-40B4-BE49-F238E27FC236}">
              <a16:creationId xmlns:a16="http://schemas.microsoft.com/office/drawing/2014/main" id="{B5156F00-6DC3-4D8C-A595-77145EAA42E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0" name="Rectangle 293">
          <a:extLst>
            <a:ext uri="{FF2B5EF4-FFF2-40B4-BE49-F238E27FC236}">
              <a16:creationId xmlns:a16="http://schemas.microsoft.com/office/drawing/2014/main" id="{F5A76DFB-7A48-4A78-A317-9C01CF6E70D7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1" name="Rectangle 295">
          <a:extLst>
            <a:ext uri="{FF2B5EF4-FFF2-40B4-BE49-F238E27FC236}">
              <a16:creationId xmlns:a16="http://schemas.microsoft.com/office/drawing/2014/main" id="{9BFA2C85-A0E7-4787-BF30-522E826CE6C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2" name="Rectangle 307">
          <a:extLst>
            <a:ext uri="{FF2B5EF4-FFF2-40B4-BE49-F238E27FC236}">
              <a16:creationId xmlns:a16="http://schemas.microsoft.com/office/drawing/2014/main" id="{82055C3F-F9E7-469A-87F0-9A08224A102F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3" name="Rectangle 309">
          <a:extLst>
            <a:ext uri="{FF2B5EF4-FFF2-40B4-BE49-F238E27FC236}">
              <a16:creationId xmlns:a16="http://schemas.microsoft.com/office/drawing/2014/main" id="{A60F40EF-B99E-46B3-AD8E-381E34CADBC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4" name="Rectangle 321">
          <a:extLst>
            <a:ext uri="{FF2B5EF4-FFF2-40B4-BE49-F238E27FC236}">
              <a16:creationId xmlns:a16="http://schemas.microsoft.com/office/drawing/2014/main" id="{73049545-4D74-4D31-81FC-E2E1DBCDA7B7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5" name="Rectangle 323">
          <a:extLst>
            <a:ext uri="{FF2B5EF4-FFF2-40B4-BE49-F238E27FC236}">
              <a16:creationId xmlns:a16="http://schemas.microsoft.com/office/drawing/2014/main" id="{DDE5A221-053B-47BF-A0BD-37637B1B22F8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6" name="Rectangle 335">
          <a:extLst>
            <a:ext uri="{FF2B5EF4-FFF2-40B4-BE49-F238E27FC236}">
              <a16:creationId xmlns:a16="http://schemas.microsoft.com/office/drawing/2014/main" id="{E7B17E74-4CF3-4B6D-BEBA-14218A365B9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7" name="Rectangle 337">
          <a:extLst>
            <a:ext uri="{FF2B5EF4-FFF2-40B4-BE49-F238E27FC236}">
              <a16:creationId xmlns:a16="http://schemas.microsoft.com/office/drawing/2014/main" id="{42FD35DB-EF25-4500-9BAC-9749439F671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8" name="Rectangle 349">
          <a:extLst>
            <a:ext uri="{FF2B5EF4-FFF2-40B4-BE49-F238E27FC236}">
              <a16:creationId xmlns:a16="http://schemas.microsoft.com/office/drawing/2014/main" id="{D4DC67A0-944E-4D95-87B7-80761E0FAC3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9" name="Rectangle 351">
          <a:extLst>
            <a:ext uri="{FF2B5EF4-FFF2-40B4-BE49-F238E27FC236}">
              <a16:creationId xmlns:a16="http://schemas.microsoft.com/office/drawing/2014/main" id="{EFB426E6-73A6-4229-B5E5-EB31C5B6B00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0" name="Rectangle 363">
          <a:extLst>
            <a:ext uri="{FF2B5EF4-FFF2-40B4-BE49-F238E27FC236}">
              <a16:creationId xmlns:a16="http://schemas.microsoft.com/office/drawing/2014/main" id="{79D25DEC-E3CC-4FD0-96F5-141D7782E5E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1" name="Rectangle 365">
          <a:extLst>
            <a:ext uri="{FF2B5EF4-FFF2-40B4-BE49-F238E27FC236}">
              <a16:creationId xmlns:a16="http://schemas.microsoft.com/office/drawing/2014/main" id="{962E9B14-07B9-420D-BE4C-0B11E7CB70EC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2" name="Rectangle 377">
          <a:extLst>
            <a:ext uri="{FF2B5EF4-FFF2-40B4-BE49-F238E27FC236}">
              <a16:creationId xmlns:a16="http://schemas.microsoft.com/office/drawing/2014/main" id="{7E1F51D5-FDE6-4DD7-A6AE-B7795BD1919D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3" name="Rectangle 379">
          <a:extLst>
            <a:ext uri="{FF2B5EF4-FFF2-40B4-BE49-F238E27FC236}">
              <a16:creationId xmlns:a16="http://schemas.microsoft.com/office/drawing/2014/main" id="{FF2A3A3A-69FB-4CCE-9075-82BDB337AF8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4" name="Rectangle 391">
          <a:extLst>
            <a:ext uri="{FF2B5EF4-FFF2-40B4-BE49-F238E27FC236}">
              <a16:creationId xmlns:a16="http://schemas.microsoft.com/office/drawing/2014/main" id="{B6242937-3DA1-4029-9676-80707762B83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5" name="Rectangle 393">
          <a:extLst>
            <a:ext uri="{FF2B5EF4-FFF2-40B4-BE49-F238E27FC236}">
              <a16:creationId xmlns:a16="http://schemas.microsoft.com/office/drawing/2014/main" id="{08C92C25-FE0F-4E33-A2D3-3FB7FC240497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6" name="Rectangle 454">
          <a:extLst>
            <a:ext uri="{FF2B5EF4-FFF2-40B4-BE49-F238E27FC236}">
              <a16:creationId xmlns:a16="http://schemas.microsoft.com/office/drawing/2014/main" id="{4C0D4654-0096-4E39-B12F-BAFA7D2F6FE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7" name="Rectangle 466">
          <a:extLst>
            <a:ext uri="{FF2B5EF4-FFF2-40B4-BE49-F238E27FC236}">
              <a16:creationId xmlns:a16="http://schemas.microsoft.com/office/drawing/2014/main" id="{EBF82369-C71B-42AD-9DCD-47292A76CB7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8" name="Rectangle 468">
          <a:extLst>
            <a:ext uri="{FF2B5EF4-FFF2-40B4-BE49-F238E27FC236}">
              <a16:creationId xmlns:a16="http://schemas.microsoft.com/office/drawing/2014/main" id="{87AB506F-78C3-408F-B205-2C78AEC7910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9" name="Rectangle 480">
          <a:extLst>
            <a:ext uri="{FF2B5EF4-FFF2-40B4-BE49-F238E27FC236}">
              <a16:creationId xmlns:a16="http://schemas.microsoft.com/office/drawing/2014/main" id="{3BA00CC1-3C82-4C0E-AAE6-6EE2A2CBC54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0" name="Rectangle 482">
          <a:extLst>
            <a:ext uri="{FF2B5EF4-FFF2-40B4-BE49-F238E27FC236}">
              <a16:creationId xmlns:a16="http://schemas.microsoft.com/office/drawing/2014/main" id="{123ECCE0-1331-474D-9018-75C4C374A1AC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1" name="Rectangle 494">
          <a:extLst>
            <a:ext uri="{FF2B5EF4-FFF2-40B4-BE49-F238E27FC236}">
              <a16:creationId xmlns:a16="http://schemas.microsoft.com/office/drawing/2014/main" id="{542537C7-9313-42C1-B1C9-7B400786C517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2" name="Rectangle 496">
          <a:extLst>
            <a:ext uri="{FF2B5EF4-FFF2-40B4-BE49-F238E27FC236}">
              <a16:creationId xmlns:a16="http://schemas.microsoft.com/office/drawing/2014/main" id="{B280CF65-F719-4127-8312-27FBE88AEC6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3" name="Rectangle 508">
          <a:extLst>
            <a:ext uri="{FF2B5EF4-FFF2-40B4-BE49-F238E27FC236}">
              <a16:creationId xmlns:a16="http://schemas.microsoft.com/office/drawing/2014/main" id="{51DB7ABA-37EB-47E1-B704-2AC0D017A7B9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4" name="Rectangle 510">
          <a:extLst>
            <a:ext uri="{FF2B5EF4-FFF2-40B4-BE49-F238E27FC236}">
              <a16:creationId xmlns:a16="http://schemas.microsoft.com/office/drawing/2014/main" id="{788086C3-B76A-4CC2-AEB6-2E44DDD676EC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5" name="Rectangle 522">
          <a:extLst>
            <a:ext uri="{FF2B5EF4-FFF2-40B4-BE49-F238E27FC236}">
              <a16:creationId xmlns:a16="http://schemas.microsoft.com/office/drawing/2014/main" id="{6860AE02-D8A0-4921-AD0A-0E49AB600A0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6" name="Rectangle 524">
          <a:extLst>
            <a:ext uri="{FF2B5EF4-FFF2-40B4-BE49-F238E27FC236}">
              <a16:creationId xmlns:a16="http://schemas.microsoft.com/office/drawing/2014/main" id="{7DC31EB9-CBC2-4565-9E5E-37FB289BA80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7" name="Rectangle 536">
          <a:extLst>
            <a:ext uri="{FF2B5EF4-FFF2-40B4-BE49-F238E27FC236}">
              <a16:creationId xmlns:a16="http://schemas.microsoft.com/office/drawing/2014/main" id="{CD5FFB0E-A0D2-46A5-B28F-6FAB760556F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8" name="Rectangle 538">
          <a:extLst>
            <a:ext uri="{FF2B5EF4-FFF2-40B4-BE49-F238E27FC236}">
              <a16:creationId xmlns:a16="http://schemas.microsoft.com/office/drawing/2014/main" id="{BB68443E-59DA-4E48-BDD1-D4944357895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9" name="Rectangle 550">
          <a:extLst>
            <a:ext uri="{FF2B5EF4-FFF2-40B4-BE49-F238E27FC236}">
              <a16:creationId xmlns:a16="http://schemas.microsoft.com/office/drawing/2014/main" id="{CA8DECBB-7A72-44A8-96B9-87D1EC75F3D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0" name="Rectangle 552">
          <a:extLst>
            <a:ext uri="{FF2B5EF4-FFF2-40B4-BE49-F238E27FC236}">
              <a16:creationId xmlns:a16="http://schemas.microsoft.com/office/drawing/2014/main" id="{6E63B755-0812-4A00-B2AC-23B4BBEA526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1" name="Rectangle 564">
          <a:extLst>
            <a:ext uri="{FF2B5EF4-FFF2-40B4-BE49-F238E27FC236}">
              <a16:creationId xmlns:a16="http://schemas.microsoft.com/office/drawing/2014/main" id="{9F0798A3-C1B9-4E5E-A1DD-0F7B7B3BA98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2" name="Rectangle 566">
          <a:extLst>
            <a:ext uri="{FF2B5EF4-FFF2-40B4-BE49-F238E27FC236}">
              <a16:creationId xmlns:a16="http://schemas.microsoft.com/office/drawing/2014/main" id="{B7735730-64FC-42E2-9718-4410B86CF5B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3" name="Rectangle 626">
          <a:extLst>
            <a:ext uri="{FF2B5EF4-FFF2-40B4-BE49-F238E27FC236}">
              <a16:creationId xmlns:a16="http://schemas.microsoft.com/office/drawing/2014/main" id="{D1A961B2-2DF5-4B99-81E0-75D51B42D48D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4" name="Rectangle 638">
          <a:extLst>
            <a:ext uri="{FF2B5EF4-FFF2-40B4-BE49-F238E27FC236}">
              <a16:creationId xmlns:a16="http://schemas.microsoft.com/office/drawing/2014/main" id="{40390029-45FB-4C67-AC84-8B0D816EE7E2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5" name="Rectangle 640">
          <a:extLst>
            <a:ext uri="{FF2B5EF4-FFF2-40B4-BE49-F238E27FC236}">
              <a16:creationId xmlns:a16="http://schemas.microsoft.com/office/drawing/2014/main" id="{8D25CC5E-EC2E-40A8-B316-2DCA951036DA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6" name="Rectangle 652">
          <a:extLst>
            <a:ext uri="{FF2B5EF4-FFF2-40B4-BE49-F238E27FC236}">
              <a16:creationId xmlns:a16="http://schemas.microsoft.com/office/drawing/2014/main" id="{D7D1D62E-74A9-4191-B238-4FF23A8EB60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7" name="Rectangle 654">
          <a:extLst>
            <a:ext uri="{FF2B5EF4-FFF2-40B4-BE49-F238E27FC236}">
              <a16:creationId xmlns:a16="http://schemas.microsoft.com/office/drawing/2014/main" id="{2247A4EE-D60D-4C84-9902-C6171322AA5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8" name="Rectangle 666">
          <a:extLst>
            <a:ext uri="{FF2B5EF4-FFF2-40B4-BE49-F238E27FC236}">
              <a16:creationId xmlns:a16="http://schemas.microsoft.com/office/drawing/2014/main" id="{53482D1E-CACC-4A62-B619-DC285CEB8B44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9" name="Rectangle 668">
          <a:extLst>
            <a:ext uri="{FF2B5EF4-FFF2-40B4-BE49-F238E27FC236}">
              <a16:creationId xmlns:a16="http://schemas.microsoft.com/office/drawing/2014/main" id="{75515C1F-FB06-417E-B25F-7DAA7240344F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0" name="Rectangle 680">
          <a:extLst>
            <a:ext uri="{FF2B5EF4-FFF2-40B4-BE49-F238E27FC236}">
              <a16:creationId xmlns:a16="http://schemas.microsoft.com/office/drawing/2014/main" id="{3597FBA8-83B6-4FB6-BF04-127543BEDF52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1" name="Rectangle 682">
          <a:extLst>
            <a:ext uri="{FF2B5EF4-FFF2-40B4-BE49-F238E27FC236}">
              <a16:creationId xmlns:a16="http://schemas.microsoft.com/office/drawing/2014/main" id="{4883C3EA-9064-4291-91BF-91895B1B9376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2" name="Rectangle 694">
          <a:extLst>
            <a:ext uri="{FF2B5EF4-FFF2-40B4-BE49-F238E27FC236}">
              <a16:creationId xmlns:a16="http://schemas.microsoft.com/office/drawing/2014/main" id="{4BE59BE1-288E-4C11-9BA9-43225C4A74B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3" name="Rectangle 696">
          <a:extLst>
            <a:ext uri="{FF2B5EF4-FFF2-40B4-BE49-F238E27FC236}">
              <a16:creationId xmlns:a16="http://schemas.microsoft.com/office/drawing/2014/main" id="{EFAFDAD3-D271-4972-8355-8B35E3D2BE6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4" name="Rectangle 708">
          <a:extLst>
            <a:ext uri="{FF2B5EF4-FFF2-40B4-BE49-F238E27FC236}">
              <a16:creationId xmlns:a16="http://schemas.microsoft.com/office/drawing/2014/main" id="{FBAC51A3-FEE9-4BC6-8C06-41ACF418679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5" name="Rectangle 710">
          <a:extLst>
            <a:ext uri="{FF2B5EF4-FFF2-40B4-BE49-F238E27FC236}">
              <a16:creationId xmlns:a16="http://schemas.microsoft.com/office/drawing/2014/main" id="{2CFC1F24-7615-4550-9BEA-D60559D5246F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6" name="Rectangle 722">
          <a:extLst>
            <a:ext uri="{FF2B5EF4-FFF2-40B4-BE49-F238E27FC236}">
              <a16:creationId xmlns:a16="http://schemas.microsoft.com/office/drawing/2014/main" id="{919405BF-B4F1-4815-AB90-E740B928FD44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7" name="Rectangle 724">
          <a:extLst>
            <a:ext uri="{FF2B5EF4-FFF2-40B4-BE49-F238E27FC236}">
              <a16:creationId xmlns:a16="http://schemas.microsoft.com/office/drawing/2014/main" id="{C6DDBC5B-D9B9-45C1-9A6E-53586B9A071F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8" name="Rectangle 736">
          <a:extLst>
            <a:ext uri="{FF2B5EF4-FFF2-40B4-BE49-F238E27FC236}">
              <a16:creationId xmlns:a16="http://schemas.microsoft.com/office/drawing/2014/main" id="{EC72CB53-2359-4828-A59E-A36A8BF495CD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9" name="Rectangle 738">
          <a:extLst>
            <a:ext uri="{FF2B5EF4-FFF2-40B4-BE49-F238E27FC236}">
              <a16:creationId xmlns:a16="http://schemas.microsoft.com/office/drawing/2014/main" id="{88DBCA6C-29C3-4EE8-B416-8108DA424DC7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7620</xdr:colOff>
      <xdr:row>10</xdr:row>
      <xdr:rowOff>53340</xdr:rowOff>
    </xdr:from>
    <xdr:to>
      <xdr:col>6</xdr:col>
      <xdr:colOff>0</xdr:colOff>
      <xdr:row>12</xdr:row>
      <xdr:rowOff>129540</xdr:rowOff>
    </xdr:to>
    <xdr:sp macro="" textlink="">
      <xdr:nvSpPr>
        <xdr:cNvPr id="80" name="Afgeronde rechthoe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9C2E65-F899-4DD9-907E-4435F94C8A3D}"/>
            </a:ext>
          </a:extLst>
        </xdr:cNvPr>
        <xdr:cNvSpPr/>
      </xdr:nvSpPr>
      <xdr:spPr bwMode="auto">
        <a:xfrm>
          <a:off x="1614170" y="2377440"/>
          <a:ext cx="159258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3</a:t>
          </a:r>
        </a:p>
      </xdr:txBody>
    </xdr:sp>
    <xdr:clientData/>
  </xdr:twoCellAnchor>
  <xdr:twoCellAnchor>
    <xdr:from>
      <xdr:col>1</xdr:col>
      <xdr:colOff>373380</xdr:colOff>
      <xdr:row>6</xdr:row>
      <xdr:rowOff>15240</xdr:rowOff>
    </xdr:from>
    <xdr:to>
      <xdr:col>5</xdr:col>
      <xdr:colOff>358140</xdr:colOff>
      <xdr:row>6</xdr:row>
      <xdr:rowOff>381000</xdr:rowOff>
    </xdr:to>
    <xdr:sp macro="" textlink="">
      <xdr:nvSpPr>
        <xdr:cNvPr id="81" name="Afgeronde rechthoek 4">
          <a:extLst>
            <a:ext uri="{FF2B5EF4-FFF2-40B4-BE49-F238E27FC236}">
              <a16:creationId xmlns:a16="http://schemas.microsoft.com/office/drawing/2014/main" id="{E8527F66-7E8F-432F-A0F1-7DECF934154D}"/>
            </a:ext>
          </a:extLst>
        </xdr:cNvPr>
        <xdr:cNvSpPr/>
      </xdr:nvSpPr>
      <xdr:spPr bwMode="auto">
        <a:xfrm>
          <a:off x="1579880" y="1437640"/>
          <a:ext cx="15849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7620</xdr:colOff>
      <xdr:row>6</xdr:row>
      <xdr:rowOff>15240</xdr:rowOff>
    </xdr:from>
    <xdr:to>
      <xdr:col>15</xdr:col>
      <xdr:colOff>373380</xdr:colOff>
      <xdr:row>6</xdr:row>
      <xdr:rowOff>381000</xdr:rowOff>
    </xdr:to>
    <xdr:sp macro="" textlink="">
      <xdr:nvSpPr>
        <xdr:cNvPr id="82" name="Afgeronde rechthoek 511">
          <a:extLst>
            <a:ext uri="{FF2B5EF4-FFF2-40B4-BE49-F238E27FC236}">
              <a16:creationId xmlns:a16="http://schemas.microsoft.com/office/drawing/2014/main" id="{48B6B2F8-5993-4917-B049-BE3CEAD5CADD}"/>
            </a:ext>
          </a:extLst>
        </xdr:cNvPr>
        <xdr:cNvSpPr/>
      </xdr:nvSpPr>
      <xdr:spPr bwMode="auto">
        <a:xfrm>
          <a:off x="5614670" y="1437640"/>
          <a:ext cx="156591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7620</xdr:colOff>
      <xdr:row>1</xdr:row>
      <xdr:rowOff>137160</xdr:rowOff>
    </xdr:from>
    <xdr:to>
      <xdr:col>5</xdr:col>
      <xdr:colOff>365760</xdr:colOff>
      <xdr:row>3</xdr:row>
      <xdr:rowOff>144780</xdr:rowOff>
    </xdr:to>
    <xdr:sp macro="" textlink="">
      <xdr:nvSpPr>
        <xdr:cNvPr id="83" name="Afgeronde rechthoek 5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1526829-3E50-494F-AB24-875061747C64}"/>
            </a:ext>
          </a:extLst>
        </xdr:cNvPr>
        <xdr:cNvSpPr/>
      </xdr:nvSpPr>
      <xdr:spPr bwMode="auto">
        <a:xfrm>
          <a:off x="161417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knoppenblad</a:t>
          </a:r>
        </a:p>
      </xdr:txBody>
    </xdr:sp>
    <xdr:clientData/>
  </xdr:twoCellAnchor>
  <xdr:twoCellAnchor>
    <xdr:from>
      <xdr:col>2</xdr:col>
      <xdr:colOff>7620</xdr:colOff>
      <xdr:row>13</xdr:row>
      <xdr:rowOff>114300</xdr:rowOff>
    </xdr:from>
    <xdr:to>
      <xdr:col>6</xdr:col>
      <xdr:colOff>0</xdr:colOff>
      <xdr:row>16</xdr:row>
      <xdr:rowOff>30480</xdr:rowOff>
    </xdr:to>
    <xdr:sp macro="" textlink="">
      <xdr:nvSpPr>
        <xdr:cNvPr id="84" name="Afgeronde rechthoek 5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AF29F77-C76E-4DE0-A0F2-1A8D049E7CD7}"/>
            </a:ext>
          </a:extLst>
        </xdr:cNvPr>
        <xdr:cNvSpPr/>
      </xdr:nvSpPr>
      <xdr:spPr bwMode="auto">
        <a:xfrm>
          <a:off x="1614170" y="2914650"/>
          <a:ext cx="159258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4</a:t>
          </a:r>
        </a:p>
      </xdr:txBody>
    </xdr:sp>
    <xdr:clientData/>
  </xdr:twoCellAnchor>
  <xdr:twoCellAnchor>
    <xdr:from>
      <xdr:col>1</xdr:col>
      <xdr:colOff>281940</xdr:colOff>
      <xdr:row>4</xdr:row>
      <xdr:rowOff>320040</xdr:rowOff>
    </xdr:from>
    <xdr:to>
      <xdr:col>16</xdr:col>
      <xdr:colOff>99060</xdr:colOff>
      <xdr:row>8</xdr:row>
      <xdr:rowOff>114300</xdr:rowOff>
    </xdr:to>
    <xdr:sp macro="" textlink="">
      <xdr:nvSpPr>
        <xdr:cNvPr id="85" name="Rechthoek 84">
          <a:extLst>
            <a:ext uri="{FF2B5EF4-FFF2-40B4-BE49-F238E27FC236}">
              <a16:creationId xmlns:a16="http://schemas.microsoft.com/office/drawing/2014/main" id="{695408B7-4E75-4F3C-8169-5304869C7BDF}"/>
            </a:ext>
          </a:extLst>
        </xdr:cNvPr>
        <xdr:cNvSpPr/>
      </xdr:nvSpPr>
      <xdr:spPr bwMode="auto">
        <a:xfrm>
          <a:off x="1488440" y="1202690"/>
          <a:ext cx="5817870" cy="88011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10</xdr:row>
      <xdr:rowOff>53340</xdr:rowOff>
    </xdr:from>
    <xdr:to>
      <xdr:col>11</xdr:col>
      <xdr:colOff>7620</xdr:colOff>
      <xdr:row>12</xdr:row>
      <xdr:rowOff>129540</xdr:rowOff>
    </xdr:to>
    <xdr:sp macro="" textlink="">
      <xdr:nvSpPr>
        <xdr:cNvPr id="86" name="Afgeronde rechthoek 5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1B8BC4E-C8D8-458B-A8AA-45FDC0F660F1}"/>
            </a:ext>
          </a:extLst>
        </xdr:cNvPr>
        <xdr:cNvSpPr/>
      </xdr:nvSpPr>
      <xdr:spPr bwMode="auto">
        <a:xfrm>
          <a:off x="3622040" y="2377440"/>
          <a:ext cx="159258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5</a:t>
          </a:r>
        </a:p>
      </xdr:txBody>
    </xdr:sp>
    <xdr:clientData/>
  </xdr:twoCellAnchor>
  <xdr:twoCellAnchor>
    <xdr:from>
      <xdr:col>7</xdr:col>
      <xdr:colOff>15240</xdr:colOff>
      <xdr:row>13</xdr:row>
      <xdr:rowOff>114300</xdr:rowOff>
    </xdr:from>
    <xdr:to>
      <xdr:col>11</xdr:col>
      <xdr:colOff>7620</xdr:colOff>
      <xdr:row>16</xdr:row>
      <xdr:rowOff>30480</xdr:rowOff>
    </xdr:to>
    <xdr:sp macro="" textlink="">
      <xdr:nvSpPr>
        <xdr:cNvPr id="87" name="Afgeronde rechthoek 5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87FBA8F-547E-4062-BDB9-6C153D12D06D}"/>
            </a:ext>
          </a:extLst>
        </xdr:cNvPr>
        <xdr:cNvSpPr/>
      </xdr:nvSpPr>
      <xdr:spPr bwMode="auto">
        <a:xfrm>
          <a:off x="3622040" y="2914650"/>
          <a:ext cx="159258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6</a:t>
          </a:r>
        </a:p>
      </xdr:txBody>
    </xdr:sp>
    <xdr:clientData/>
  </xdr:twoCellAnchor>
  <xdr:twoCellAnchor>
    <xdr:from>
      <xdr:col>12</xdr:col>
      <xdr:colOff>0</xdr:colOff>
      <xdr:row>10</xdr:row>
      <xdr:rowOff>53340</xdr:rowOff>
    </xdr:from>
    <xdr:to>
      <xdr:col>15</xdr:col>
      <xdr:colOff>373380</xdr:colOff>
      <xdr:row>12</xdr:row>
      <xdr:rowOff>129540</xdr:rowOff>
    </xdr:to>
    <xdr:sp macro="" textlink="">
      <xdr:nvSpPr>
        <xdr:cNvPr id="88" name="Afgeronde rechthoek 5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B583B3B-C899-4F76-869D-52BE52C18DED}"/>
            </a:ext>
          </a:extLst>
        </xdr:cNvPr>
        <xdr:cNvSpPr/>
      </xdr:nvSpPr>
      <xdr:spPr bwMode="auto">
        <a:xfrm>
          <a:off x="5607050" y="2377440"/>
          <a:ext cx="157353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7</a:t>
          </a:r>
        </a:p>
      </xdr:txBody>
    </xdr:sp>
    <xdr:clientData/>
  </xdr:twoCellAnchor>
  <xdr:twoCellAnchor>
    <xdr:from>
      <xdr:col>12</xdr:col>
      <xdr:colOff>0</xdr:colOff>
      <xdr:row>13</xdr:row>
      <xdr:rowOff>114300</xdr:rowOff>
    </xdr:from>
    <xdr:to>
      <xdr:col>15</xdr:col>
      <xdr:colOff>373380</xdr:colOff>
      <xdr:row>16</xdr:row>
      <xdr:rowOff>30480</xdr:rowOff>
    </xdr:to>
    <xdr:sp macro="" textlink="">
      <xdr:nvSpPr>
        <xdr:cNvPr id="89" name="Afgeronde rechthoek 5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C0ACC8A-8B39-4CF0-B1C4-7B0384ED48FA}"/>
            </a:ext>
          </a:extLst>
        </xdr:cNvPr>
        <xdr:cNvSpPr/>
      </xdr:nvSpPr>
      <xdr:spPr bwMode="auto">
        <a:xfrm>
          <a:off x="5607050" y="2914650"/>
          <a:ext cx="157353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8</a:t>
          </a:r>
        </a:p>
      </xdr:txBody>
    </xdr:sp>
    <xdr:clientData/>
  </xdr:twoCellAnchor>
  <xdr:twoCellAnchor>
    <xdr:from>
      <xdr:col>1</xdr:col>
      <xdr:colOff>266700</xdr:colOff>
      <xdr:row>9</xdr:row>
      <xdr:rowOff>114300</xdr:rowOff>
    </xdr:from>
    <xdr:to>
      <xdr:col>16</xdr:col>
      <xdr:colOff>83820</xdr:colOff>
      <xdr:row>23</xdr:row>
      <xdr:rowOff>114300</xdr:rowOff>
    </xdr:to>
    <xdr:sp macro="" textlink="">
      <xdr:nvSpPr>
        <xdr:cNvPr id="90" name="Rechthoek 89">
          <a:extLst>
            <a:ext uri="{FF2B5EF4-FFF2-40B4-BE49-F238E27FC236}">
              <a16:creationId xmlns:a16="http://schemas.microsoft.com/office/drawing/2014/main" id="{4B0152E3-2044-48D8-95BA-E2F69C2759E5}"/>
            </a:ext>
          </a:extLst>
        </xdr:cNvPr>
        <xdr:cNvSpPr/>
      </xdr:nvSpPr>
      <xdr:spPr bwMode="auto">
        <a:xfrm>
          <a:off x="1473200" y="2279650"/>
          <a:ext cx="5817870" cy="222250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</xdr:row>
      <xdr:rowOff>137160</xdr:rowOff>
    </xdr:from>
    <xdr:to>
      <xdr:col>10</xdr:col>
      <xdr:colOff>373380</xdr:colOff>
      <xdr:row>3</xdr:row>
      <xdr:rowOff>144780</xdr:rowOff>
    </xdr:to>
    <xdr:sp macro="" textlink="">
      <xdr:nvSpPr>
        <xdr:cNvPr id="91" name="Afgeronde rechthoek 5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10FBB61-D649-48A3-9F3C-C3683C7FEF33}"/>
            </a:ext>
          </a:extLst>
        </xdr:cNvPr>
        <xdr:cNvSpPr/>
      </xdr:nvSpPr>
      <xdr:spPr bwMode="auto">
        <a:xfrm>
          <a:off x="362204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verzamelformulier</a:t>
          </a:r>
        </a:p>
      </xdr:txBody>
    </xdr:sp>
    <xdr:clientData/>
  </xdr:twoCellAnchor>
  <xdr:twoCellAnchor>
    <xdr:from>
      <xdr:col>12</xdr:col>
      <xdr:colOff>15240</xdr:colOff>
      <xdr:row>1</xdr:row>
      <xdr:rowOff>137160</xdr:rowOff>
    </xdr:from>
    <xdr:to>
      <xdr:col>15</xdr:col>
      <xdr:colOff>373380</xdr:colOff>
      <xdr:row>3</xdr:row>
      <xdr:rowOff>144780</xdr:rowOff>
    </xdr:to>
    <xdr:sp macro="" textlink="">
      <xdr:nvSpPr>
        <xdr:cNvPr id="92" name="Afgeronde rechthoek 5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0EE2277-489E-4613-96C9-8D92E3A28B4E}"/>
            </a:ext>
          </a:extLst>
        </xdr:cNvPr>
        <xdr:cNvSpPr/>
      </xdr:nvSpPr>
      <xdr:spPr bwMode="auto">
        <a:xfrm>
          <a:off x="562229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conclusies</a:t>
          </a:r>
        </a:p>
      </xdr:txBody>
    </xdr:sp>
    <xdr:clientData/>
  </xdr:twoCellAnchor>
  <xdr:twoCellAnchor>
    <xdr:from>
      <xdr:col>1</xdr:col>
      <xdr:colOff>281940</xdr:colOff>
      <xdr:row>0</xdr:row>
      <xdr:rowOff>365760</xdr:rowOff>
    </xdr:from>
    <xdr:to>
      <xdr:col>16</xdr:col>
      <xdr:colOff>99060</xdr:colOff>
      <xdr:row>4</xdr:row>
      <xdr:rowOff>152400</xdr:rowOff>
    </xdr:to>
    <xdr:sp macro="" textlink="">
      <xdr:nvSpPr>
        <xdr:cNvPr id="93" name="Rechthoek 92">
          <a:extLst>
            <a:ext uri="{FF2B5EF4-FFF2-40B4-BE49-F238E27FC236}">
              <a16:creationId xmlns:a16="http://schemas.microsoft.com/office/drawing/2014/main" id="{D636537B-9496-493A-87BC-002FADA02957}"/>
            </a:ext>
          </a:extLst>
        </xdr:cNvPr>
        <xdr:cNvSpPr/>
      </xdr:nvSpPr>
      <xdr:spPr bwMode="auto">
        <a:xfrm>
          <a:off x="1488440" y="365760"/>
          <a:ext cx="5817870" cy="66929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152400</xdr:colOff>
      <xdr:row>0</xdr:row>
      <xdr:rowOff>213360</xdr:rowOff>
    </xdr:from>
    <xdr:to>
      <xdr:col>16</xdr:col>
      <xdr:colOff>251460</xdr:colOff>
      <xdr:row>25</xdr:row>
      <xdr:rowOff>7620</xdr:rowOff>
    </xdr:to>
    <xdr:sp macro="" textlink="">
      <xdr:nvSpPr>
        <xdr:cNvPr id="94" name="Rechthoek 93">
          <a:extLst>
            <a:ext uri="{FF2B5EF4-FFF2-40B4-BE49-F238E27FC236}">
              <a16:creationId xmlns:a16="http://schemas.microsoft.com/office/drawing/2014/main" id="{76F53F51-34A3-4DD5-ADE7-594D1B52117D}"/>
            </a:ext>
          </a:extLst>
        </xdr:cNvPr>
        <xdr:cNvSpPr/>
      </xdr:nvSpPr>
      <xdr:spPr bwMode="auto">
        <a:xfrm>
          <a:off x="1358900" y="213360"/>
          <a:ext cx="6099810" cy="449961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5</xdr:col>
      <xdr:colOff>373380</xdr:colOff>
      <xdr:row>19</xdr:row>
      <xdr:rowOff>76200</xdr:rowOff>
    </xdr:to>
    <xdr:sp macro="" textlink="">
      <xdr:nvSpPr>
        <xdr:cNvPr id="95" name="Afgeronde rechthoek 9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2DB7D30-2743-453D-89B2-7E60370E662D}"/>
            </a:ext>
          </a:extLst>
        </xdr:cNvPr>
        <xdr:cNvSpPr/>
      </xdr:nvSpPr>
      <xdr:spPr bwMode="auto">
        <a:xfrm>
          <a:off x="1606550" y="3435350"/>
          <a:ext cx="157353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technisch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20</xdr:row>
      <xdr:rowOff>60960</xdr:rowOff>
    </xdr:from>
    <xdr:to>
      <xdr:col>5</xdr:col>
      <xdr:colOff>373380</xdr:colOff>
      <xdr:row>22</xdr:row>
      <xdr:rowOff>137160</xdr:rowOff>
    </xdr:to>
    <xdr:sp macro="" textlink="">
      <xdr:nvSpPr>
        <xdr:cNvPr id="96" name="Afgeronde rechthoek 9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86691B3-5FAE-4393-B9D7-82D6E214FF93}"/>
            </a:ext>
          </a:extLst>
        </xdr:cNvPr>
        <xdr:cNvSpPr/>
      </xdr:nvSpPr>
      <xdr:spPr bwMode="auto">
        <a:xfrm>
          <a:off x="1606550" y="3972560"/>
          <a:ext cx="157353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begrijpend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7620</xdr:colOff>
      <xdr:row>17</xdr:row>
      <xdr:rowOff>0</xdr:rowOff>
    </xdr:from>
    <xdr:to>
      <xdr:col>11</xdr:col>
      <xdr:colOff>0</xdr:colOff>
      <xdr:row>19</xdr:row>
      <xdr:rowOff>76200</xdr:rowOff>
    </xdr:to>
    <xdr:sp macro="" textlink="">
      <xdr:nvSpPr>
        <xdr:cNvPr id="97" name="Afgeronde rechthoek 9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E6819AF-387A-4CDB-B76D-6B49369CBBFE}"/>
            </a:ext>
          </a:extLst>
        </xdr:cNvPr>
        <xdr:cNvSpPr/>
      </xdr:nvSpPr>
      <xdr:spPr bwMode="auto">
        <a:xfrm>
          <a:off x="3614420" y="343535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spellen</a:t>
          </a:r>
        </a:p>
      </xdr:txBody>
    </xdr:sp>
    <xdr:clientData/>
  </xdr:twoCellAnchor>
  <xdr:twoCellAnchor>
    <xdr:from>
      <xdr:col>7</xdr:col>
      <xdr:colOff>7620</xdr:colOff>
      <xdr:row>20</xdr:row>
      <xdr:rowOff>60960</xdr:rowOff>
    </xdr:from>
    <xdr:to>
      <xdr:col>11</xdr:col>
      <xdr:colOff>0</xdr:colOff>
      <xdr:row>22</xdr:row>
      <xdr:rowOff>137160</xdr:rowOff>
    </xdr:to>
    <xdr:sp macro="" textlink="">
      <xdr:nvSpPr>
        <xdr:cNvPr id="98" name="Afgeronde rechthoek 9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F091B77-88EF-41A1-84F5-31AEB2FBE018}"/>
            </a:ext>
          </a:extLst>
        </xdr:cNvPr>
        <xdr:cNvSpPr/>
      </xdr:nvSpPr>
      <xdr:spPr bwMode="auto">
        <a:xfrm>
          <a:off x="3614420" y="397256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woordenschat / ww</a:t>
          </a:r>
        </a:p>
      </xdr:txBody>
    </xdr:sp>
    <xdr:clientData/>
  </xdr:twoCellAnchor>
  <xdr:twoCellAnchor>
    <xdr:from>
      <xdr:col>11</xdr:col>
      <xdr:colOff>373380</xdr:colOff>
      <xdr:row>17</xdr:row>
      <xdr:rowOff>0</xdr:rowOff>
    </xdr:from>
    <xdr:to>
      <xdr:col>15</xdr:col>
      <xdr:colOff>365760</xdr:colOff>
      <xdr:row>19</xdr:row>
      <xdr:rowOff>76200</xdr:rowOff>
    </xdr:to>
    <xdr:sp macro="" textlink="">
      <xdr:nvSpPr>
        <xdr:cNvPr id="99" name="Afgeronde rechthoek 9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01C46-C1EE-44EA-A929-46C509475F12}"/>
            </a:ext>
          </a:extLst>
        </xdr:cNvPr>
        <xdr:cNvSpPr/>
      </xdr:nvSpPr>
      <xdr:spPr bwMode="auto">
        <a:xfrm>
          <a:off x="5580380" y="343535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hoofdrekenen</a:t>
          </a:r>
        </a:p>
      </xdr:txBody>
    </xdr:sp>
    <xdr:clientData/>
  </xdr:twoCellAnchor>
  <xdr:twoCellAnchor>
    <xdr:from>
      <xdr:col>11</xdr:col>
      <xdr:colOff>373380</xdr:colOff>
      <xdr:row>20</xdr:row>
      <xdr:rowOff>60960</xdr:rowOff>
    </xdr:from>
    <xdr:to>
      <xdr:col>15</xdr:col>
      <xdr:colOff>365760</xdr:colOff>
      <xdr:row>22</xdr:row>
      <xdr:rowOff>137160</xdr:rowOff>
    </xdr:to>
    <xdr:sp macro="" textlink="">
      <xdr:nvSpPr>
        <xdr:cNvPr id="100" name="Afgeronde rechthoek 9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44B464-2126-4EAC-8757-222982BDB0D5}"/>
            </a:ext>
          </a:extLst>
        </xdr:cNvPr>
        <xdr:cNvSpPr/>
      </xdr:nvSpPr>
      <xdr:spPr bwMode="auto">
        <a:xfrm>
          <a:off x="5580380" y="397256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rekenen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1581207" name="Rectangle 7">
          <a:extLst>
            <a:ext uri="{FF2B5EF4-FFF2-40B4-BE49-F238E27FC236}">
              <a16:creationId xmlns:a16="http://schemas.microsoft.com/office/drawing/2014/main" id="{00000000-0008-0000-1900-000097201800}"/>
            </a:ext>
          </a:extLst>
        </xdr:cNvPr>
        <xdr:cNvSpPr>
          <a:spLocks noChangeArrowheads="1"/>
        </xdr:cNvSpPr>
      </xdr:nvSpPr>
      <xdr:spPr bwMode="auto">
        <a:xfrm>
          <a:off x="895350" y="574357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1581208" name="Rectangle 8">
          <a:extLst>
            <a:ext uri="{FF2B5EF4-FFF2-40B4-BE49-F238E27FC236}">
              <a16:creationId xmlns:a16="http://schemas.microsoft.com/office/drawing/2014/main" id="{00000000-0008-0000-1900-000098201800}"/>
            </a:ext>
          </a:extLst>
        </xdr:cNvPr>
        <xdr:cNvSpPr>
          <a:spLocks noChangeArrowheads="1"/>
        </xdr:cNvSpPr>
      </xdr:nvSpPr>
      <xdr:spPr bwMode="auto">
        <a:xfrm>
          <a:off x="895350" y="75247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581209" name="Rectangle 28">
          <a:extLst>
            <a:ext uri="{FF2B5EF4-FFF2-40B4-BE49-F238E27FC236}">
              <a16:creationId xmlns:a16="http://schemas.microsoft.com/office/drawing/2014/main" id="{00000000-0008-0000-1900-000099201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1581210" name="Rectangle 38">
          <a:extLst>
            <a:ext uri="{FF2B5EF4-FFF2-40B4-BE49-F238E27FC236}">
              <a16:creationId xmlns:a16="http://schemas.microsoft.com/office/drawing/2014/main" id="{00000000-0008-0000-1900-00009A201800}"/>
            </a:ext>
          </a:extLst>
        </xdr:cNvPr>
        <xdr:cNvSpPr>
          <a:spLocks noChangeArrowheads="1"/>
        </xdr:cNvSpPr>
      </xdr:nvSpPr>
      <xdr:spPr bwMode="auto">
        <a:xfrm>
          <a:off x="895350" y="93059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 txBox="1">
          <a:spLocks noChangeArrowheads="1"/>
        </xdr:cNvSpPr>
      </xdr:nvSpPr>
      <xdr:spPr bwMode="auto">
        <a:xfrm>
          <a:off x="9115425" y="95250"/>
          <a:ext cx="1762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SpPr txBox="1">
          <a:spLocks noChangeArrowheads="1"/>
        </xdr:cNvSpPr>
      </xdr:nvSpPr>
      <xdr:spPr bwMode="auto">
        <a:xfrm>
          <a:off x="5334000" y="76200"/>
          <a:ext cx="17049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3505200" y="76200"/>
          <a:ext cx="16954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12925425" y="85725"/>
          <a:ext cx="17621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11068050" y="95250"/>
          <a:ext cx="17335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581218" name="Rectangle 87">
          <a:extLst>
            <a:ext uri="{FF2B5EF4-FFF2-40B4-BE49-F238E27FC236}">
              <a16:creationId xmlns:a16="http://schemas.microsoft.com/office/drawing/2014/main" id="{00000000-0008-0000-1900-0000A2201800}"/>
            </a:ext>
          </a:extLst>
        </xdr:cNvPr>
        <xdr:cNvSpPr>
          <a:spLocks noChangeArrowheads="1"/>
        </xdr:cNvSpPr>
      </xdr:nvSpPr>
      <xdr:spPr bwMode="auto">
        <a:xfrm>
          <a:off x="895350" y="396240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 txBox="1">
          <a:spLocks noChangeArrowheads="1"/>
        </xdr:cNvSpPr>
      </xdr:nvSpPr>
      <xdr:spPr bwMode="auto">
        <a:xfrm>
          <a:off x="7219950" y="85725"/>
          <a:ext cx="17526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81220" name="Grafiek 15">
          <a:extLst>
            <a:ext uri="{FF2B5EF4-FFF2-40B4-BE49-F238E27FC236}">
              <a16:creationId xmlns:a16="http://schemas.microsoft.com/office/drawing/2014/main" id="{00000000-0008-0000-1900-0000A4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581221" name="Rectangle 75">
          <a:extLst>
            <a:ext uri="{FF2B5EF4-FFF2-40B4-BE49-F238E27FC236}">
              <a16:creationId xmlns:a16="http://schemas.microsoft.com/office/drawing/2014/main" id="{00000000-0008-0000-1900-0000A5201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581222" name="Rectangle 17">
          <a:extLst>
            <a:ext uri="{FF2B5EF4-FFF2-40B4-BE49-F238E27FC236}">
              <a16:creationId xmlns:a16="http://schemas.microsoft.com/office/drawing/2014/main" id="{00000000-0008-0000-1900-0000A6201800}"/>
            </a:ext>
          </a:extLst>
        </xdr:cNvPr>
        <xdr:cNvSpPr>
          <a:spLocks noChangeArrowheads="1"/>
        </xdr:cNvSpPr>
      </xdr:nvSpPr>
      <xdr:spPr bwMode="auto">
        <a:xfrm>
          <a:off x="895350" y="2181225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581223" name="Grafiek 18">
          <a:extLst>
            <a:ext uri="{FF2B5EF4-FFF2-40B4-BE49-F238E27FC236}">
              <a16:creationId xmlns:a16="http://schemas.microsoft.com/office/drawing/2014/main" id="{00000000-0008-0000-1900-0000A7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581224" name="Grafiek 19">
          <a:extLst>
            <a:ext uri="{FF2B5EF4-FFF2-40B4-BE49-F238E27FC236}">
              <a16:creationId xmlns:a16="http://schemas.microsoft.com/office/drawing/2014/main" id="{00000000-0008-0000-1900-0000A8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1581225" name="Grafiek 20">
          <a:extLst>
            <a:ext uri="{FF2B5EF4-FFF2-40B4-BE49-F238E27FC236}">
              <a16:creationId xmlns:a16="http://schemas.microsoft.com/office/drawing/2014/main" id="{00000000-0008-0000-1900-0000A9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1581226" name="Grafiek 21">
          <a:extLst>
            <a:ext uri="{FF2B5EF4-FFF2-40B4-BE49-F238E27FC236}">
              <a16:creationId xmlns:a16="http://schemas.microsoft.com/office/drawing/2014/main" id="{00000000-0008-0000-1900-0000AA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1581227" name="Grafiek 22">
          <a:extLst>
            <a:ext uri="{FF2B5EF4-FFF2-40B4-BE49-F238E27FC236}">
              <a16:creationId xmlns:a16="http://schemas.microsoft.com/office/drawing/2014/main" id="{00000000-0008-0000-1900-0000AB201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1581228" name="Rectangle 128">
          <a:extLst>
            <a:ext uri="{FF2B5EF4-FFF2-40B4-BE49-F238E27FC236}">
              <a16:creationId xmlns:a16="http://schemas.microsoft.com/office/drawing/2014/main" id="{00000000-0008-0000-1900-0000AC201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55333" name="Text Box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25D80000}"/>
            </a:ext>
          </a:extLst>
        </xdr:cNvPr>
        <xdr:cNvSpPr txBox="1">
          <a:spLocks noChangeArrowheads="1"/>
        </xdr:cNvSpPr>
      </xdr:nvSpPr>
      <xdr:spPr bwMode="auto">
        <a:xfrm>
          <a:off x="9429750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55336" name="Text Box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1A00-000028D80000}"/>
            </a:ext>
          </a:extLst>
        </xdr:cNvPr>
        <xdr:cNvSpPr txBox="1">
          <a:spLocks noChangeArrowheads="1"/>
        </xdr:cNvSpPr>
      </xdr:nvSpPr>
      <xdr:spPr bwMode="auto">
        <a:xfrm>
          <a:off x="8210550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55337" name="Text Box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1A00-000029D80000}"/>
            </a:ext>
          </a:extLst>
        </xdr:cNvPr>
        <xdr:cNvSpPr txBox="1">
          <a:spLocks noChangeArrowheads="1"/>
        </xdr:cNvSpPr>
      </xdr:nvSpPr>
      <xdr:spPr bwMode="auto">
        <a:xfrm>
          <a:off x="6991350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55338" name="Text Box 4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1A00-00002AD80000}"/>
            </a:ext>
          </a:extLst>
        </xdr:cNvPr>
        <xdr:cNvSpPr txBox="1">
          <a:spLocks noChangeArrowheads="1"/>
        </xdr:cNvSpPr>
      </xdr:nvSpPr>
      <xdr:spPr bwMode="auto">
        <a:xfrm>
          <a:off x="5772150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55352" name="Text Box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1A00-000038D80000}"/>
            </a:ext>
          </a:extLst>
        </xdr:cNvPr>
        <xdr:cNvSpPr txBox="1">
          <a:spLocks noChangeArrowheads="1"/>
        </xdr:cNvSpPr>
      </xdr:nvSpPr>
      <xdr:spPr bwMode="auto">
        <a:xfrm>
          <a:off x="4505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55353" name="Text Box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1A00-000039D80000}"/>
            </a:ext>
          </a:extLst>
        </xdr:cNvPr>
        <xdr:cNvSpPr txBox="1">
          <a:spLocks noChangeArrowheads="1"/>
        </xdr:cNvSpPr>
      </xdr:nvSpPr>
      <xdr:spPr bwMode="auto">
        <a:xfrm>
          <a:off x="3305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55354" name="Text Box 4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1A00-00003AD80000}"/>
            </a:ext>
          </a:extLst>
        </xdr:cNvPr>
        <xdr:cNvSpPr txBox="1">
          <a:spLocks noChangeArrowheads="1"/>
        </xdr:cNvSpPr>
      </xdr:nvSpPr>
      <xdr:spPr bwMode="auto">
        <a:xfrm>
          <a:off x="2105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55343" name="Text Box 4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1A00-00002FD80000}"/>
            </a:ext>
          </a:extLst>
        </xdr:cNvPr>
        <xdr:cNvSpPr txBox="1">
          <a:spLocks noChangeArrowheads="1"/>
        </xdr:cNvSpPr>
      </xdr:nvSpPr>
      <xdr:spPr bwMode="auto">
        <a:xfrm>
          <a:off x="885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5</xdr:col>
      <xdr:colOff>10702</xdr:colOff>
      <xdr:row>3</xdr:row>
      <xdr:rowOff>7135</xdr:rowOff>
    </xdr:from>
    <xdr:to>
      <xdr:col>21</xdr:col>
      <xdr:colOff>535754</xdr:colOff>
      <xdr:row>32</xdr:row>
      <xdr:rowOff>83335</xdr:rowOff>
    </xdr:to>
    <xdr:graphicFrame macro="">
      <xdr:nvGraphicFramePr>
        <xdr:cNvPr id="55492" name="Grafiek 61">
          <a:extLst>
            <a:ext uri="{FF2B5EF4-FFF2-40B4-BE49-F238E27FC236}">
              <a16:creationId xmlns:a16="http://schemas.microsoft.com/office/drawing/2014/main" id="{00000000-0008-0000-1A00-0000C4D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256853</xdr:colOff>
      <xdr:row>2</xdr:row>
      <xdr:rowOff>124862</xdr:rowOff>
    </xdr:from>
    <xdr:to>
      <xdr:col>21</xdr:col>
      <xdr:colOff>523874</xdr:colOff>
      <xdr:row>32</xdr:row>
      <xdr:rowOff>82162</xdr:rowOff>
    </xdr:to>
    <xdr:graphicFrame macro="">
      <xdr:nvGraphicFramePr>
        <xdr:cNvPr id="1779776" name="Grafiek 61">
          <a:extLst>
            <a:ext uri="{FF2B5EF4-FFF2-40B4-BE49-F238E27FC236}">
              <a16:creationId xmlns:a16="http://schemas.microsoft.com/office/drawing/2014/main" id="{00000000-0008-0000-1B00-000040281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3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A07AA5-F074-44BE-8CF8-A80385864E0C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4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4DD4340-46D9-4034-8B92-0AA59FF2C3C7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5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84AEB32-08EC-470E-9D4C-F4D4DB950D34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6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E720237-8D8E-4E48-A9AE-57DE7A23F3B9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7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41A38C-446C-4AE8-823B-7F9DE38C88D9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8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A1AB7D-766D-4555-AA8A-6AF8E619C59B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9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3AADCD7-D135-47DA-8612-EA7B96C98D70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20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73B6AE8-6A15-4F90-B3BF-8FE8A40BE3CD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7136</xdr:colOff>
      <xdr:row>3</xdr:row>
      <xdr:rowOff>10699</xdr:rowOff>
    </xdr:from>
    <xdr:to>
      <xdr:col>21</xdr:col>
      <xdr:colOff>511961</xdr:colOff>
      <xdr:row>32</xdr:row>
      <xdr:rowOff>101026</xdr:rowOff>
    </xdr:to>
    <xdr:graphicFrame macro="">
      <xdr:nvGraphicFramePr>
        <xdr:cNvPr id="2170926" name="Grafiek 61">
          <a:extLst>
            <a:ext uri="{FF2B5EF4-FFF2-40B4-BE49-F238E27FC236}">
              <a16:creationId xmlns:a16="http://schemas.microsoft.com/office/drawing/2014/main" id="{00000000-0008-0000-1C00-00002E20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984DAB-BABE-4B85-B576-C4D86E9C4FD9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C793C3E-6CEF-46A3-B2F1-8DDA44C80B84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1162A5A-58E8-4520-BF1D-528C484E9864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B5849D7-0FC6-41A2-93C0-EC9257C55476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2996892A-EE80-4034-AB8B-017DDAED2003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EC15F5-C9A3-4CCF-A8D4-9CFA3CBEB4DE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9FDA94E-6756-4052-BB57-2B4DC63B3F56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998109F-9E23-4FC7-AE13-D3E94C2C6646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10701</xdr:colOff>
      <xdr:row>3</xdr:row>
      <xdr:rowOff>3567</xdr:rowOff>
    </xdr:from>
    <xdr:to>
      <xdr:col>21</xdr:col>
      <xdr:colOff>535753</xdr:colOff>
      <xdr:row>32</xdr:row>
      <xdr:rowOff>89292</xdr:rowOff>
    </xdr:to>
    <xdr:graphicFrame macro="">
      <xdr:nvGraphicFramePr>
        <xdr:cNvPr id="2171950" name="Grafiek 61">
          <a:extLst>
            <a:ext uri="{FF2B5EF4-FFF2-40B4-BE49-F238E27FC236}">
              <a16:creationId xmlns:a16="http://schemas.microsoft.com/office/drawing/2014/main" id="{00000000-0008-0000-1D00-00002E242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3C5C97A-678E-4E41-89C6-A256DF66C098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7BB3685-2BC4-496D-9CD7-250E614FA4C3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D5075C-BDEB-4285-BFB1-F6E4E3920EFD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18A8437-A191-461F-9475-864E177CEDDA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18176E-F11D-4D8E-B78A-28F4C4B160C6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388757-8C7C-4729-83DF-649045771E4C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90B0EC-DDBC-4FA0-8BBD-B6F44C6CB646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43B2B10-3A7E-4C90-B8C3-80ED3E00C5E6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253287</xdr:colOff>
      <xdr:row>3</xdr:row>
      <xdr:rowOff>3569</xdr:rowOff>
    </xdr:from>
    <xdr:to>
      <xdr:col>21</xdr:col>
      <xdr:colOff>510783</xdr:colOff>
      <xdr:row>32</xdr:row>
      <xdr:rowOff>89293</xdr:rowOff>
    </xdr:to>
    <xdr:graphicFrame macro="">
      <xdr:nvGraphicFramePr>
        <xdr:cNvPr id="2364453" name="Grafiek 61">
          <a:extLst>
            <a:ext uri="{FF2B5EF4-FFF2-40B4-BE49-F238E27FC236}">
              <a16:creationId xmlns:a16="http://schemas.microsoft.com/office/drawing/2014/main" id="{00000000-0008-0000-1E00-000025142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5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BA41811-572C-435F-8B87-5630C64A9B29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6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F8E6D0A-3590-4F0E-8CEA-8513C2EB85EE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7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AF4BC3B-B240-4771-9B27-A082DF5BF680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8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F1B7943-5AC0-4301-BC43-B3E521BE66D9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9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109157C-A10A-4D08-8032-1DBD9DED2105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20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826FE7E-0A37-4802-9FE2-97B723BC7202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21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A95D2D4-BA62-4F15-879E-FE25C951995B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22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485F1E-F385-4196-9A46-B7777F162230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16658</xdr:colOff>
      <xdr:row>3</xdr:row>
      <xdr:rowOff>10701</xdr:rowOff>
    </xdr:from>
    <xdr:to>
      <xdr:col>21</xdr:col>
      <xdr:colOff>521484</xdr:colOff>
      <xdr:row>32</xdr:row>
      <xdr:rowOff>101028</xdr:rowOff>
    </xdr:to>
    <xdr:graphicFrame macro="">
      <xdr:nvGraphicFramePr>
        <xdr:cNvPr id="2365477" name="Grafiek 61">
          <a:extLst>
            <a:ext uri="{FF2B5EF4-FFF2-40B4-BE49-F238E27FC236}">
              <a16:creationId xmlns:a16="http://schemas.microsoft.com/office/drawing/2014/main" id="{00000000-0008-0000-1F00-000025182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DE9CBF0-3B92-46D1-B236-9006A73587DC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ECC6F0-6C15-453C-9E42-D9C4FB9947C9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0774A1-540A-46E8-9BC2-E6283FD72EDD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00D2477-05B5-472C-9E2F-7B1D04BC3CE8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EB5306D-71F4-4B8A-ABB5-DEC9A7C762D3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901BB-9CB8-4A4E-AE51-F5DEB1823AFD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9E3EFD0-2EF9-4349-8E52-E29B2B673B2E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E1D8D65-530B-4E28-8DBA-1B2765B4BD6B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9525</xdr:rowOff>
    </xdr:from>
    <xdr:to>
      <xdr:col>8</xdr:col>
      <xdr:colOff>0</xdr:colOff>
      <xdr:row>12</xdr:row>
      <xdr:rowOff>9525</xdr:rowOff>
    </xdr:to>
    <xdr:sp macro="" textlink="" fLocksText="0">
      <xdr:nvSpPr>
        <xdr:cNvPr id="105480" name="Text Box 8">
          <a:extLst>
            <a:ext uri="{FF2B5EF4-FFF2-40B4-BE49-F238E27FC236}">
              <a16:creationId xmlns:a16="http://schemas.microsoft.com/office/drawing/2014/main" id="{00000000-0008-0000-2000-0000089C0100}"/>
            </a:ext>
          </a:extLst>
        </xdr:cNvPr>
        <xdr:cNvSpPr txBox="1">
          <a:spLocks noChangeArrowheads="1"/>
        </xdr:cNvSpPr>
      </xdr:nvSpPr>
      <xdr:spPr bwMode="auto">
        <a:xfrm>
          <a:off x="1190625" y="460057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8</xdr:col>
      <xdr:colOff>0</xdr:colOff>
      <xdr:row>22</xdr:row>
      <xdr:rowOff>9525</xdr:rowOff>
    </xdr:to>
    <xdr:sp macro="" textlink="" fLocksText="0">
      <xdr:nvSpPr>
        <xdr:cNvPr id="105487" name="Text Box 15">
          <a:extLst>
            <a:ext uri="{FF2B5EF4-FFF2-40B4-BE49-F238E27FC236}">
              <a16:creationId xmlns:a16="http://schemas.microsoft.com/office/drawing/2014/main" id="{00000000-0008-0000-2000-00000F9C0100}"/>
            </a:ext>
          </a:extLst>
        </xdr:cNvPr>
        <xdr:cNvSpPr txBox="1">
          <a:spLocks noChangeArrowheads="1"/>
        </xdr:cNvSpPr>
      </xdr:nvSpPr>
      <xdr:spPr bwMode="auto">
        <a:xfrm>
          <a:off x="1190625" y="621982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27</xdr:row>
      <xdr:rowOff>9525</xdr:rowOff>
    </xdr:from>
    <xdr:to>
      <xdr:col>8</xdr:col>
      <xdr:colOff>0</xdr:colOff>
      <xdr:row>32</xdr:row>
      <xdr:rowOff>9525</xdr:rowOff>
    </xdr:to>
    <xdr:sp macro="" textlink="" fLocksText="0">
      <xdr:nvSpPr>
        <xdr:cNvPr id="105489" name="Text Box 17">
          <a:extLst>
            <a:ext uri="{FF2B5EF4-FFF2-40B4-BE49-F238E27FC236}">
              <a16:creationId xmlns:a16="http://schemas.microsoft.com/office/drawing/2014/main" id="{00000000-0008-0000-2000-0000119C0100}"/>
            </a:ext>
          </a:extLst>
        </xdr:cNvPr>
        <xdr:cNvSpPr txBox="1">
          <a:spLocks noChangeArrowheads="1"/>
        </xdr:cNvSpPr>
      </xdr:nvSpPr>
      <xdr:spPr bwMode="auto">
        <a:xfrm>
          <a:off x="1190625" y="783907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41</xdr:row>
      <xdr:rowOff>9525</xdr:rowOff>
    </xdr:from>
    <xdr:to>
      <xdr:col>8</xdr:col>
      <xdr:colOff>0</xdr:colOff>
      <xdr:row>46</xdr:row>
      <xdr:rowOff>9525</xdr:rowOff>
    </xdr:to>
    <xdr:sp macro="" textlink="" fLocksText="0">
      <xdr:nvSpPr>
        <xdr:cNvPr id="105491" name="Text Box 19">
          <a:extLst>
            <a:ext uri="{FF2B5EF4-FFF2-40B4-BE49-F238E27FC236}">
              <a16:creationId xmlns:a16="http://schemas.microsoft.com/office/drawing/2014/main" id="{00000000-0008-0000-2000-0000139C0100}"/>
            </a:ext>
          </a:extLst>
        </xdr:cNvPr>
        <xdr:cNvSpPr txBox="1">
          <a:spLocks noChangeArrowheads="1"/>
        </xdr:cNvSpPr>
      </xdr:nvSpPr>
      <xdr:spPr bwMode="auto">
        <a:xfrm>
          <a:off x="1190625" y="1010602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51</xdr:row>
      <xdr:rowOff>9525</xdr:rowOff>
    </xdr:from>
    <xdr:to>
      <xdr:col>8</xdr:col>
      <xdr:colOff>0</xdr:colOff>
      <xdr:row>56</xdr:row>
      <xdr:rowOff>9525</xdr:rowOff>
    </xdr:to>
    <xdr:sp macro="" textlink="" fLocksText="0">
      <xdr:nvSpPr>
        <xdr:cNvPr id="105498" name="Text Box 26">
          <a:extLst>
            <a:ext uri="{FF2B5EF4-FFF2-40B4-BE49-F238E27FC236}">
              <a16:creationId xmlns:a16="http://schemas.microsoft.com/office/drawing/2014/main" id="{00000000-0008-0000-2000-00001A9C0100}"/>
            </a:ext>
          </a:extLst>
        </xdr:cNvPr>
        <xdr:cNvSpPr txBox="1">
          <a:spLocks noChangeArrowheads="1"/>
        </xdr:cNvSpPr>
      </xdr:nvSpPr>
      <xdr:spPr bwMode="auto">
        <a:xfrm>
          <a:off x="1190625" y="1204912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105969" name="Rectangle 29">
          <a:extLst>
            <a:ext uri="{FF2B5EF4-FFF2-40B4-BE49-F238E27FC236}">
              <a16:creationId xmlns:a16="http://schemas.microsoft.com/office/drawing/2014/main" id="{00000000-0008-0000-2000-0000F19D0100}"/>
            </a:ext>
          </a:extLst>
        </xdr:cNvPr>
        <xdr:cNvSpPr>
          <a:spLocks noChangeArrowheads="1"/>
        </xdr:cNvSpPr>
      </xdr:nvSpPr>
      <xdr:spPr bwMode="auto">
        <a:xfrm>
          <a:off x="114300" y="12363450"/>
          <a:ext cx="1076325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61</xdr:row>
      <xdr:rowOff>9525</xdr:rowOff>
    </xdr:from>
    <xdr:to>
      <xdr:col>8</xdr:col>
      <xdr:colOff>0</xdr:colOff>
      <xdr:row>66</xdr:row>
      <xdr:rowOff>9525</xdr:rowOff>
    </xdr:to>
    <xdr:sp macro="" textlink="" fLocksText="0">
      <xdr:nvSpPr>
        <xdr:cNvPr id="105503" name="Text Box 31">
          <a:extLst>
            <a:ext uri="{FF2B5EF4-FFF2-40B4-BE49-F238E27FC236}">
              <a16:creationId xmlns:a16="http://schemas.microsoft.com/office/drawing/2014/main" id="{00000000-0008-0000-2000-00001F9C0100}"/>
            </a:ext>
          </a:extLst>
        </xdr:cNvPr>
        <xdr:cNvSpPr txBox="1">
          <a:spLocks noChangeArrowheads="1"/>
        </xdr:cNvSpPr>
      </xdr:nvSpPr>
      <xdr:spPr bwMode="auto">
        <a:xfrm>
          <a:off x="1190625" y="14639925"/>
          <a:ext cx="6515100" cy="809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05973" name="Rectangle 34">
          <a:extLst>
            <a:ext uri="{FF2B5EF4-FFF2-40B4-BE49-F238E27FC236}">
              <a16:creationId xmlns:a16="http://schemas.microsoft.com/office/drawing/2014/main" id="{00000000-0008-0000-2000-0000F59D0100}"/>
            </a:ext>
          </a:extLst>
        </xdr:cNvPr>
        <xdr:cNvSpPr>
          <a:spLocks noChangeArrowheads="1"/>
        </xdr:cNvSpPr>
      </xdr:nvSpPr>
      <xdr:spPr bwMode="auto">
        <a:xfrm>
          <a:off x="114300" y="15116175"/>
          <a:ext cx="1076325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67</xdr:row>
      <xdr:rowOff>9525</xdr:rowOff>
    </xdr:from>
    <xdr:to>
      <xdr:col>8</xdr:col>
      <xdr:colOff>0</xdr:colOff>
      <xdr:row>76</xdr:row>
      <xdr:rowOff>0</xdr:rowOff>
    </xdr:to>
    <xdr:sp macro="" textlink="" fLocksText="0">
      <xdr:nvSpPr>
        <xdr:cNvPr id="105508" name="Text Box 36">
          <a:extLst>
            <a:ext uri="{FF2B5EF4-FFF2-40B4-BE49-F238E27FC236}">
              <a16:creationId xmlns:a16="http://schemas.microsoft.com/office/drawing/2014/main" id="{00000000-0008-0000-2000-0000249C0100}"/>
            </a:ext>
          </a:extLst>
        </xdr:cNvPr>
        <xdr:cNvSpPr txBox="1">
          <a:spLocks noChangeArrowheads="1"/>
        </xdr:cNvSpPr>
      </xdr:nvSpPr>
      <xdr:spPr bwMode="auto">
        <a:xfrm>
          <a:off x="1190625" y="15611475"/>
          <a:ext cx="6515100" cy="1447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105976" name="Rectangle 37">
          <a:extLst>
            <a:ext uri="{FF2B5EF4-FFF2-40B4-BE49-F238E27FC236}">
              <a16:creationId xmlns:a16="http://schemas.microsoft.com/office/drawing/2014/main" id="{00000000-0008-0000-2000-0000F89D0100}"/>
            </a:ext>
          </a:extLst>
        </xdr:cNvPr>
        <xdr:cNvSpPr>
          <a:spLocks noChangeArrowheads="1"/>
        </xdr:cNvSpPr>
      </xdr:nvSpPr>
      <xdr:spPr bwMode="auto">
        <a:xfrm>
          <a:off x="114300" y="16106775"/>
          <a:ext cx="1076325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85725</xdr:colOff>
      <xdr:row>1</xdr:row>
      <xdr:rowOff>0</xdr:rowOff>
    </xdr:from>
    <xdr:to>
      <xdr:col>3</xdr:col>
      <xdr:colOff>38100</xdr:colOff>
      <xdr:row>2</xdr:row>
      <xdr:rowOff>0</xdr:rowOff>
    </xdr:to>
    <xdr:sp macro="" textlink="">
      <xdr:nvSpPr>
        <xdr:cNvPr id="105513" name="Text Box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000-0000299C0100}"/>
            </a:ext>
          </a:extLst>
        </xdr:cNvPr>
        <xdr:cNvSpPr txBox="1">
          <a:spLocks noChangeArrowheads="1"/>
        </xdr:cNvSpPr>
      </xdr:nvSpPr>
      <xdr:spPr bwMode="auto">
        <a:xfrm>
          <a:off x="1276350" y="381000"/>
          <a:ext cx="10382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 </a:t>
          </a:r>
          <a:endParaRPr lang="nl-NL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0683F9-C393-4EE4-8CD4-BA50652C0E4F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CEDF9AA-1E8F-4F60-BAB1-0E8A5E0ED01A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FD472C4-73C8-4DC3-BD45-808E8EBADA90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89861C1-83F1-48E8-BE96-88036910303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4591B-8928-48FC-8CEB-B794755CAA0C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1E7B30C-8BFD-47CE-B124-A7CFB7C0616F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504A4B8-E462-48AB-B998-C9467E1A358B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F2AD7F7-F630-44FD-965C-BB3719E9A07E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4CF1F59-9F8F-4C00-8653-BE6C54E23E4B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415A41-2097-48E6-8675-17188AC62E27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A1689E9-2192-4E40-860B-C56EE1ADAABB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AE631495-32D9-4496-B0A5-BAEED4A9AB4E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29D51AC-A6E0-42BD-BE50-5C0450CC99AF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45">
          <a:extLst>
            <a:ext uri="{FF2B5EF4-FFF2-40B4-BE49-F238E27FC236}">
              <a16:creationId xmlns:a16="http://schemas.microsoft.com/office/drawing/2014/main" id="{7B7EAD7A-55FD-4975-9B8F-7AE6B53B0D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46">
          <a:extLst>
            <a:ext uri="{FF2B5EF4-FFF2-40B4-BE49-F238E27FC236}">
              <a16:creationId xmlns:a16="http://schemas.microsoft.com/office/drawing/2014/main" id="{310E4915-A9C3-4A5B-81FB-49940A35C7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47">
          <a:extLst>
            <a:ext uri="{FF2B5EF4-FFF2-40B4-BE49-F238E27FC236}">
              <a16:creationId xmlns:a16="http://schemas.microsoft.com/office/drawing/2014/main" id="{49C03266-28AD-4D7C-AAFA-687D362A5A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48">
          <a:extLst>
            <a:ext uri="{FF2B5EF4-FFF2-40B4-BE49-F238E27FC236}">
              <a16:creationId xmlns:a16="http://schemas.microsoft.com/office/drawing/2014/main" id="{C10E71E0-34F1-46F5-B79B-95E9E1993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49">
          <a:extLst>
            <a:ext uri="{FF2B5EF4-FFF2-40B4-BE49-F238E27FC236}">
              <a16:creationId xmlns:a16="http://schemas.microsoft.com/office/drawing/2014/main" id="{7D9D559E-2562-4CC1-A059-26965AB7BDFA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50">
          <a:extLst>
            <a:ext uri="{FF2B5EF4-FFF2-40B4-BE49-F238E27FC236}">
              <a16:creationId xmlns:a16="http://schemas.microsoft.com/office/drawing/2014/main" id="{B1E7ABF7-7CF1-4B96-B11B-1364C2E3C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51">
          <a:extLst>
            <a:ext uri="{FF2B5EF4-FFF2-40B4-BE49-F238E27FC236}">
              <a16:creationId xmlns:a16="http://schemas.microsoft.com/office/drawing/2014/main" id="{B7A87642-8BDB-4344-81BB-C4F5FAA43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C0AE84C-0617-4A7E-B783-AC9814DF5751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C302028-7C48-4483-A2ED-0F06339E7AE2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D606C6C4-D688-43B5-AFD3-CF706041859E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" name="Rectangle 20">
          <a:extLst>
            <a:ext uri="{FF2B5EF4-FFF2-40B4-BE49-F238E27FC236}">
              <a16:creationId xmlns:a16="http://schemas.microsoft.com/office/drawing/2014/main" id="{9971B113-8EFE-44AE-8050-D994AC0DA118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746B8DE7-B48A-4036-A1CA-D5BB01C98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8642DA54-DAEE-40FF-AD60-4E40B8B79D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F969AD08-6D65-41F3-BF78-61006E51B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CD8462D2-40E8-499F-BDF5-1666D2EE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F0FB20A3-74D6-4091-BC90-0F039A9A5BE0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167A74F6-B2E6-4CC1-8277-2DD0F4051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D4FDECB7-37BA-44BA-AB43-488F9A3FC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1" name="Rectangle 3">
          <a:extLst>
            <a:ext uri="{FF2B5EF4-FFF2-40B4-BE49-F238E27FC236}">
              <a16:creationId xmlns:a16="http://schemas.microsoft.com/office/drawing/2014/main" id="{8E285E16-2C57-44B3-B775-6F09131A710C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30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6E05DF-61D6-4A82-AFEA-CA9A0FAEEF4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1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36BD5AA-185F-4EB3-ABDC-CF392FEFAB98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2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386DF1-59B0-461E-AC05-4829299C3191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3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3207D21-891E-4E5C-A98B-05063CF5902A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4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65FAC42-C7B4-413E-BCCF-8E840A81561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5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EB31F6A-4A6E-46CC-B8EB-09ADB6DF3287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6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5752598-3D35-4196-81D0-BCF60ACA3083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7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5A7300-4A4E-41FD-9B08-AA2F723D8F8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373380</xdr:colOff>
      <xdr:row>6</xdr:row>
      <xdr:rowOff>0</xdr:rowOff>
    </xdr:from>
    <xdr:to>
      <xdr:col>10</xdr:col>
      <xdr:colOff>358140</xdr:colOff>
      <xdr:row>6</xdr:row>
      <xdr:rowOff>365760</xdr:rowOff>
    </xdr:to>
    <xdr:sp macro="" textlink="">
      <xdr:nvSpPr>
        <xdr:cNvPr id="2" name="Afgeronde rechthoek 512">
          <a:extLst>
            <a:ext uri="{FF2B5EF4-FFF2-40B4-BE49-F238E27FC236}">
              <a16:creationId xmlns:a16="http://schemas.microsoft.com/office/drawing/2014/main" id="{C976B411-3BB9-4B13-8060-80A0F714E17E}"/>
            </a:ext>
          </a:extLst>
        </xdr:cNvPr>
        <xdr:cNvSpPr/>
      </xdr:nvSpPr>
      <xdr:spPr bwMode="auto">
        <a:xfrm>
          <a:off x="3580130" y="1422400"/>
          <a:ext cx="15849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1905</xdr:colOff>
      <xdr:row>0</xdr:row>
      <xdr:rowOff>129540</xdr:rowOff>
    </xdr:from>
    <xdr:to>
      <xdr:col>17</xdr:col>
      <xdr:colOff>15240</xdr:colOff>
      <xdr:row>5</xdr:row>
      <xdr:rowOff>85725</xdr:rowOff>
    </xdr:to>
    <xdr:sp macro="" textlink="">
      <xdr:nvSpPr>
        <xdr:cNvPr id="3" name="Rectangle 22">
          <a:extLst>
            <a:ext uri="{FF2B5EF4-FFF2-40B4-BE49-F238E27FC236}">
              <a16:creationId xmlns:a16="http://schemas.microsoft.com/office/drawing/2014/main" id="{476ADD6A-7DAB-4CF7-9C63-752E1CDD27F6}"/>
            </a:ext>
          </a:extLst>
        </xdr:cNvPr>
        <xdr:cNvSpPr>
          <a:spLocks noChangeArrowheads="1"/>
        </xdr:cNvSpPr>
      </xdr:nvSpPr>
      <xdr:spPr bwMode="auto">
        <a:xfrm>
          <a:off x="1208405" y="129540"/>
          <a:ext cx="6414135" cy="1219835"/>
        </a:xfrm>
        <a:prstGeom prst="rect">
          <a:avLst/>
        </a:prstGeom>
        <a:gradFill rotWithShape="1">
          <a:gsLst>
            <a:gs pos="0">
              <a:srgbClr val="3399FF"/>
            </a:gs>
            <a:gs pos="16000">
              <a:srgbClr val="00CCCC">
                <a:alpha val="88000"/>
              </a:srgbClr>
            </a:gs>
            <a:gs pos="47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7621</xdr:colOff>
      <xdr:row>7</xdr:row>
      <xdr:rowOff>76201</xdr:rowOff>
    </xdr:from>
    <xdr:to>
      <xdr:col>17</xdr:col>
      <xdr:colOff>7621</xdr:colOff>
      <xdr:row>26</xdr:row>
      <xdr:rowOff>7620</xdr:rowOff>
    </xdr:to>
    <xdr:sp macro="" textlink="">
      <xdr:nvSpPr>
        <xdr:cNvPr id="4" name="Rectangle 18">
          <a:extLst>
            <a:ext uri="{FF2B5EF4-FFF2-40B4-BE49-F238E27FC236}">
              <a16:creationId xmlns:a16="http://schemas.microsoft.com/office/drawing/2014/main" id="{DE12EF85-F72F-4BED-8751-2B92B5E3FB6F}"/>
            </a:ext>
          </a:extLst>
        </xdr:cNvPr>
        <xdr:cNvSpPr>
          <a:spLocks noChangeArrowheads="1"/>
        </xdr:cNvSpPr>
      </xdr:nvSpPr>
      <xdr:spPr bwMode="auto">
        <a:xfrm>
          <a:off x="1214121" y="1885951"/>
          <a:ext cx="6400800" cy="2985769"/>
        </a:xfrm>
        <a:prstGeom prst="rect">
          <a:avLst/>
        </a:prstGeom>
        <a:gradFill rotWithShape="1">
          <a:gsLst>
            <a:gs pos="53188">
              <a:srgbClr val="6681CB"/>
            </a:gs>
            <a:gs pos="31903">
              <a:srgbClr val="4EB2E6"/>
            </a:gs>
            <a:gs pos="0">
              <a:srgbClr val="3399FF">
                <a:alpha val="50000"/>
              </a:srgbClr>
            </a:gs>
            <a:gs pos="16000">
              <a:srgbClr val="00CCCC">
                <a:alpha val="88000"/>
              </a:srgbClr>
            </a:gs>
            <a:gs pos="39000">
              <a:srgbClr val="9999FF">
                <a:alpha val="64750"/>
              </a:srgbClr>
            </a:gs>
            <a:gs pos="60001">
              <a:srgbClr val="2E6792">
                <a:alpha val="54999"/>
              </a:srgbClr>
            </a:gs>
            <a:gs pos="71001">
              <a:srgbClr val="3333CC">
                <a:alpha val="46749"/>
              </a:srgbClr>
            </a:gs>
            <a:gs pos="81000">
              <a:srgbClr val="1170FF">
                <a:alpha val="39250"/>
              </a:srgbClr>
            </a:gs>
            <a:gs pos="100000">
              <a:srgbClr val="006699">
                <a:alpha val="25000"/>
              </a:srgbClr>
            </a:gs>
          </a:gsLst>
          <a:lin ang="5400000" scaled="1"/>
        </a:gradFill>
        <a:ln>
          <a:noFill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5" name="Rectangle 97">
          <a:extLst>
            <a:ext uri="{FF2B5EF4-FFF2-40B4-BE49-F238E27FC236}">
              <a16:creationId xmlns:a16="http://schemas.microsoft.com/office/drawing/2014/main" id="{56DD5146-63BC-4EE5-8402-C4768384EB39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" name="Rectangle 98">
          <a:extLst>
            <a:ext uri="{FF2B5EF4-FFF2-40B4-BE49-F238E27FC236}">
              <a16:creationId xmlns:a16="http://schemas.microsoft.com/office/drawing/2014/main" id="{50201F41-8EF3-487C-850F-9C75A984D68F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" name="Rectangle 100">
          <a:extLst>
            <a:ext uri="{FF2B5EF4-FFF2-40B4-BE49-F238E27FC236}">
              <a16:creationId xmlns:a16="http://schemas.microsoft.com/office/drawing/2014/main" id="{55940D95-7BB0-4A5B-A124-64CD3667969E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8" name="Rectangle 125">
          <a:extLst>
            <a:ext uri="{FF2B5EF4-FFF2-40B4-BE49-F238E27FC236}">
              <a16:creationId xmlns:a16="http://schemas.microsoft.com/office/drawing/2014/main" id="{2DF3FD9E-92B6-4584-B4AF-BBECCA3568B0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9" name="Rectangle 126">
          <a:extLst>
            <a:ext uri="{FF2B5EF4-FFF2-40B4-BE49-F238E27FC236}">
              <a16:creationId xmlns:a16="http://schemas.microsoft.com/office/drawing/2014/main" id="{FDBB51FC-0F3D-4979-B59F-8A3B224E4E7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0" name="Rectangle 128">
          <a:extLst>
            <a:ext uri="{FF2B5EF4-FFF2-40B4-BE49-F238E27FC236}">
              <a16:creationId xmlns:a16="http://schemas.microsoft.com/office/drawing/2014/main" id="{139E92E4-ED8F-4F31-839A-754C3D66D2F3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1" name="Rectangle 139">
          <a:extLst>
            <a:ext uri="{FF2B5EF4-FFF2-40B4-BE49-F238E27FC236}">
              <a16:creationId xmlns:a16="http://schemas.microsoft.com/office/drawing/2014/main" id="{FA44477A-CD4D-4AD0-B75E-4F915ECF65C1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2" name="Rectangle 140">
          <a:extLst>
            <a:ext uri="{FF2B5EF4-FFF2-40B4-BE49-F238E27FC236}">
              <a16:creationId xmlns:a16="http://schemas.microsoft.com/office/drawing/2014/main" id="{9AA87B84-7A42-45C2-9BA0-45BB75B76A42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3" name="Rectangle 142">
          <a:extLst>
            <a:ext uri="{FF2B5EF4-FFF2-40B4-BE49-F238E27FC236}">
              <a16:creationId xmlns:a16="http://schemas.microsoft.com/office/drawing/2014/main" id="{5EBCC839-E694-40E6-B540-C739D004143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4" name="Rectangle 153">
          <a:extLst>
            <a:ext uri="{FF2B5EF4-FFF2-40B4-BE49-F238E27FC236}">
              <a16:creationId xmlns:a16="http://schemas.microsoft.com/office/drawing/2014/main" id="{51E8AA33-C9DE-43E9-AE55-37C53469E729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5" name="Rectangle 154">
          <a:extLst>
            <a:ext uri="{FF2B5EF4-FFF2-40B4-BE49-F238E27FC236}">
              <a16:creationId xmlns:a16="http://schemas.microsoft.com/office/drawing/2014/main" id="{99FB44C9-493B-48C1-AC51-638385A7EC0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6" name="Rectangle 156">
          <a:extLst>
            <a:ext uri="{FF2B5EF4-FFF2-40B4-BE49-F238E27FC236}">
              <a16:creationId xmlns:a16="http://schemas.microsoft.com/office/drawing/2014/main" id="{1D3249BE-451E-452C-BAE3-D344E77637E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17" name="Rectangle 167">
          <a:extLst>
            <a:ext uri="{FF2B5EF4-FFF2-40B4-BE49-F238E27FC236}">
              <a16:creationId xmlns:a16="http://schemas.microsoft.com/office/drawing/2014/main" id="{D61B6C93-D39C-4780-ADF5-AE097D60CE92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18" name="Rectangle 168">
          <a:extLst>
            <a:ext uri="{FF2B5EF4-FFF2-40B4-BE49-F238E27FC236}">
              <a16:creationId xmlns:a16="http://schemas.microsoft.com/office/drawing/2014/main" id="{263AD586-8504-4D0D-AACC-D96E485975F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19" name="Rectangle 170">
          <a:extLst>
            <a:ext uri="{FF2B5EF4-FFF2-40B4-BE49-F238E27FC236}">
              <a16:creationId xmlns:a16="http://schemas.microsoft.com/office/drawing/2014/main" id="{72921A2D-BFD7-4DCC-B4E3-0982452C97C6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0" name="Rectangle 181">
          <a:extLst>
            <a:ext uri="{FF2B5EF4-FFF2-40B4-BE49-F238E27FC236}">
              <a16:creationId xmlns:a16="http://schemas.microsoft.com/office/drawing/2014/main" id="{7012823B-9495-4EDD-8158-CA034FB1CE9F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1" name="Rectangle 182">
          <a:extLst>
            <a:ext uri="{FF2B5EF4-FFF2-40B4-BE49-F238E27FC236}">
              <a16:creationId xmlns:a16="http://schemas.microsoft.com/office/drawing/2014/main" id="{1CACBE49-A1F8-4F96-9BD5-7C0D2619866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2" name="Rectangle 184">
          <a:extLst>
            <a:ext uri="{FF2B5EF4-FFF2-40B4-BE49-F238E27FC236}">
              <a16:creationId xmlns:a16="http://schemas.microsoft.com/office/drawing/2014/main" id="{C3A947E1-0F7F-4A11-9DA0-AA2C0E08BCD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3" name="Rectangle 195">
          <a:extLst>
            <a:ext uri="{FF2B5EF4-FFF2-40B4-BE49-F238E27FC236}">
              <a16:creationId xmlns:a16="http://schemas.microsoft.com/office/drawing/2014/main" id="{0A0F3C3C-CFC2-4D3E-BCF1-3E7BDB759BE0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4" name="Rectangle 196">
          <a:extLst>
            <a:ext uri="{FF2B5EF4-FFF2-40B4-BE49-F238E27FC236}">
              <a16:creationId xmlns:a16="http://schemas.microsoft.com/office/drawing/2014/main" id="{7F4B252B-1B7B-4C25-9E21-78172047151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5" name="Rectangle 198">
          <a:extLst>
            <a:ext uri="{FF2B5EF4-FFF2-40B4-BE49-F238E27FC236}">
              <a16:creationId xmlns:a16="http://schemas.microsoft.com/office/drawing/2014/main" id="{254D0495-FBFF-4AF9-A806-FEA0572F398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10</xdr:row>
      <xdr:rowOff>0</xdr:rowOff>
    </xdr:from>
    <xdr:to>
      <xdr:col>9</xdr:col>
      <xdr:colOff>0</xdr:colOff>
      <xdr:row>10</xdr:row>
      <xdr:rowOff>0</xdr:rowOff>
    </xdr:to>
    <xdr:sp macro="" textlink="">
      <xdr:nvSpPr>
        <xdr:cNvPr id="26" name="Rectangle 212">
          <a:extLst>
            <a:ext uri="{FF2B5EF4-FFF2-40B4-BE49-F238E27FC236}">
              <a16:creationId xmlns:a16="http://schemas.microsoft.com/office/drawing/2014/main" id="{29AD0502-CB8E-45A1-A47B-0BC27978F31C}"/>
            </a:ext>
          </a:extLst>
        </xdr:cNvPr>
        <xdr:cNvSpPr>
          <a:spLocks noChangeArrowheads="1"/>
        </xdr:cNvSpPr>
      </xdr:nvSpPr>
      <xdr:spPr bwMode="auto">
        <a:xfrm>
          <a:off x="44069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7" name="Rectangle 213">
          <a:extLst>
            <a:ext uri="{FF2B5EF4-FFF2-40B4-BE49-F238E27FC236}">
              <a16:creationId xmlns:a16="http://schemas.microsoft.com/office/drawing/2014/main" id="{CC72D24B-0F86-4795-A1E7-B210CD373AA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28" name="Rectangle 215">
          <a:extLst>
            <a:ext uri="{FF2B5EF4-FFF2-40B4-BE49-F238E27FC236}">
              <a16:creationId xmlns:a16="http://schemas.microsoft.com/office/drawing/2014/main" id="{66A644D1-B949-49C7-AF8D-B64B6A28C74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29" name="Rectangle 281">
          <a:extLst>
            <a:ext uri="{FF2B5EF4-FFF2-40B4-BE49-F238E27FC236}">
              <a16:creationId xmlns:a16="http://schemas.microsoft.com/office/drawing/2014/main" id="{82D19830-E8B4-4751-B89C-41D0C8188F8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0" name="Rectangle 293">
          <a:extLst>
            <a:ext uri="{FF2B5EF4-FFF2-40B4-BE49-F238E27FC236}">
              <a16:creationId xmlns:a16="http://schemas.microsoft.com/office/drawing/2014/main" id="{F47977D3-8150-485C-AF40-28B9BB7CD08E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1" name="Rectangle 295">
          <a:extLst>
            <a:ext uri="{FF2B5EF4-FFF2-40B4-BE49-F238E27FC236}">
              <a16:creationId xmlns:a16="http://schemas.microsoft.com/office/drawing/2014/main" id="{4354CED9-3D3F-4103-B730-D4AC470643E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2" name="Rectangle 307">
          <a:extLst>
            <a:ext uri="{FF2B5EF4-FFF2-40B4-BE49-F238E27FC236}">
              <a16:creationId xmlns:a16="http://schemas.microsoft.com/office/drawing/2014/main" id="{F39F8988-8E82-488D-8D4A-2E0F62FBE67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3" name="Rectangle 309">
          <a:extLst>
            <a:ext uri="{FF2B5EF4-FFF2-40B4-BE49-F238E27FC236}">
              <a16:creationId xmlns:a16="http://schemas.microsoft.com/office/drawing/2014/main" id="{674CACF6-BBEA-4FDF-980B-1DA556BFC98D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4" name="Rectangle 321">
          <a:extLst>
            <a:ext uri="{FF2B5EF4-FFF2-40B4-BE49-F238E27FC236}">
              <a16:creationId xmlns:a16="http://schemas.microsoft.com/office/drawing/2014/main" id="{67CF714E-69FC-4057-AE29-B469C4849B2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5" name="Rectangle 323">
          <a:extLst>
            <a:ext uri="{FF2B5EF4-FFF2-40B4-BE49-F238E27FC236}">
              <a16:creationId xmlns:a16="http://schemas.microsoft.com/office/drawing/2014/main" id="{BBC91879-6088-4D0A-AE38-63BD1E4ADCA3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6" name="Rectangle 335">
          <a:extLst>
            <a:ext uri="{FF2B5EF4-FFF2-40B4-BE49-F238E27FC236}">
              <a16:creationId xmlns:a16="http://schemas.microsoft.com/office/drawing/2014/main" id="{864094D3-B1BC-43E1-A3B3-3B89A091D65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7" name="Rectangle 337">
          <a:extLst>
            <a:ext uri="{FF2B5EF4-FFF2-40B4-BE49-F238E27FC236}">
              <a16:creationId xmlns:a16="http://schemas.microsoft.com/office/drawing/2014/main" id="{E4408E9D-975A-4A25-90FF-295D70D6938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38" name="Rectangle 349">
          <a:extLst>
            <a:ext uri="{FF2B5EF4-FFF2-40B4-BE49-F238E27FC236}">
              <a16:creationId xmlns:a16="http://schemas.microsoft.com/office/drawing/2014/main" id="{B0E80BBE-A34F-4BB4-902F-381E4206009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39" name="Rectangle 351">
          <a:extLst>
            <a:ext uri="{FF2B5EF4-FFF2-40B4-BE49-F238E27FC236}">
              <a16:creationId xmlns:a16="http://schemas.microsoft.com/office/drawing/2014/main" id="{B89698AF-48D4-4DC2-B1F4-71B7C440190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0" name="Rectangle 363">
          <a:extLst>
            <a:ext uri="{FF2B5EF4-FFF2-40B4-BE49-F238E27FC236}">
              <a16:creationId xmlns:a16="http://schemas.microsoft.com/office/drawing/2014/main" id="{18FBF141-D873-40C1-95B7-9E60869E327A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1" name="Rectangle 365">
          <a:extLst>
            <a:ext uri="{FF2B5EF4-FFF2-40B4-BE49-F238E27FC236}">
              <a16:creationId xmlns:a16="http://schemas.microsoft.com/office/drawing/2014/main" id="{236ECABA-40A3-4694-9CFD-E33A2FC19C4C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2" name="Rectangle 377">
          <a:extLst>
            <a:ext uri="{FF2B5EF4-FFF2-40B4-BE49-F238E27FC236}">
              <a16:creationId xmlns:a16="http://schemas.microsoft.com/office/drawing/2014/main" id="{EC225517-B96D-4868-806D-371B8280C19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3" name="Rectangle 379">
          <a:extLst>
            <a:ext uri="{FF2B5EF4-FFF2-40B4-BE49-F238E27FC236}">
              <a16:creationId xmlns:a16="http://schemas.microsoft.com/office/drawing/2014/main" id="{C3A08DE7-4876-423F-8841-5361C9A558C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4" name="Rectangle 391">
          <a:extLst>
            <a:ext uri="{FF2B5EF4-FFF2-40B4-BE49-F238E27FC236}">
              <a16:creationId xmlns:a16="http://schemas.microsoft.com/office/drawing/2014/main" id="{E957F794-1AFF-4C7D-9F96-85ABAA05D7D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5" name="Rectangle 393">
          <a:extLst>
            <a:ext uri="{FF2B5EF4-FFF2-40B4-BE49-F238E27FC236}">
              <a16:creationId xmlns:a16="http://schemas.microsoft.com/office/drawing/2014/main" id="{07AA3128-0FB9-4EF7-ACD1-52BAB22640FB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6" name="Rectangle 454">
          <a:extLst>
            <a:ext uri="{FF2B5EF4-FFF2-40B4-BE49-F238E27FC236}">
              <a16:creationId xmlns:a16="http://schemas.microsoft.com/office/drawing/2014/main" id="{109E0332-C274-43F5-88B3-4FCA3813FBF3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7" name="Rectangle 466">
          <a:extLst>
            <a:ext uri="{FF2B5EF4-FFF2-40B4-BE49-F238E27FC236}">
              <a16:creationId xmlns:a16="http://schemas.microsoft.com/office/drawing/2014/main" id="{A5A6B67F-F041-498F-B394-15D141757FD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48" name="Rectangle 468">
          <a:extLst>
            <a:ext uri="{FF2B5EF4-FFF2-40B4-BE49-F238E27FC236}">
              <a16:creationId xmlns:a16="http://schemas.microsoft.com/office/drawing/2014/main" id="{707F0EBB-729F-4CF2-9BDE-FE846DFC897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49" name="Rectangle 480">
          <a:extLst>
            <a:ext uri="{FF2B5EF4-FFF2-40B4-BE49-F238E27FC236}">
              <a16:creationId xmlns:a16="http://schemas.microsoft.com/office/drawing/2014/main" id="{7D8AF12F-E598-4D23-8DCC-6D0E1F8D3E3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0" name="Rectangle 482">
          <a:extLst>
            <a:ext uri="{FF2B5EF4-FFF2-40B4-BE49-F238E27FC236}">
              <a16:creationId xmlns:a16="http://schemas.microsoft.com/office/drawing/2014/main" id="{75A63C71-E5BB-4330-981D-8FAA87424B78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1" name="Rectangle 494">
          <a:extLst>
            <a:ext uri="{FF2B5EF4-FFF2-40B4-BE49-F238E27FC236}">
              <a16:creationId xmlns:a16="http://schemas.microsoft.com/office/drawing/2014/main" id="{5B04B809-333F-4001-A9A3-1597C7A4D2B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2" name="Rectangle 496">
          <a:extLst>
            <a:ext uri="{FF2B5EF4-FFF2-40B4-BE49-F238E27FC236}">
              <a16:creationId xmlns:a16="http://schemas.microsoft.com/office/drawing/2014/main" id="{694E8D3D-3AC7-40EC-B10F-9FF57D5BC7B6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3" name="Rectangle 508">
          <a:extLst>
            <a:ext uri="{FF2B5EF4-FFF2-40B4-BE49-F238E27FC236}">
              <a16:creationId xmlns:a16="http://schemas.microsoft.com/office/drawing/2014/main" id="{CA7FC157-0559-4271-A069-D2642C5C132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4" name="Rectangle 510">
          <a:extLst>
            <a:ext uri="{FF2B5EF4-FFF2-40B4-BE49-F238E27FC236}">
              <a16:creationId xmlns:a16="http://schemas.microsoft.com/office/drawing/2014/main" id="{B593BD91-ABA8-433A-9604-AD460E54934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5" name="Rectangle 522">
          <a:extLst>
            <a:ext uri="{FF2B5EF4-FFF2-40B4-BE49-F238E27FC236}">
              <a16:creationId xmlns:a16="http://schemas.microsoft.com/office/drawing/2014/main" id="{335EBD53-BF2C-41FD-96EE-7F90E9E6F4A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6" name="Rectangle 524">
          <a:extLst>
            <a:ext uri="{FF2B5EF4-FFF2-40B4-BE49-F238E27FC236}">
              <a16:creationId xmlns:a16="http://schemas.microsoft.com/office/drawing/2014/main" id="{6247ADB6-B539-4E64-A7B2-8E4762FFECB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7" name="Rectangle 536">
          <a:extLst>
            <a:ext uri="{FF2B5EF4-FFF2-40B4-BE49-F238E27FC236}">
              <a16:creationId xmlns:a16="http://schemas.microsoft.com/office/drawing/2014/main" id="{012A002A-80F5-43EA-B709-66D34B6BF25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58" name="Rectangle 538">
          <a:extLst>
            <a:ext uri="{FF2B5EF4-FFF2-40B4-BE49-F238E27FC236}">
              <a16:creationId xmlns:a16="http://schemas.microsoft.com/office/drawing/2014/main" id="{09436859-B965-4118-A92D-008E569B231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59" name="Rectangle 550">
          <a:extLst>
            <a:ext uri="{FF2B5EF4-FFF2-40B4-BE49-F238E27FC236}">
              <a16:creationId xmlns:a16="http://schemas.microsoft.com/office/drawing/2014/main" id="{2C8050FE-AEAF-4DB4-982A-E2A591376C6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0" name="Rectangle 552">
          <a:extLst>
            <a:ext uri="{FF2B5EF4-FFF2-40B4-BE49-F238E27FC236}">
              <a16:creationId xmlns:a16="http://schemas.microsoft.com/office/drawing/2014/main" id="{C1DA5F18-767F-4372-AD96-E83BBF4C8402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1" name="Rectangle 564">
          <a:extLst>
            <a:ext uri="{FF2B5EF4-FFF2-40B4-BE49-F238E27FC236}">
              <a16:creationId xmlns:a16="http://schemas.microsoft.com/office/drawing/2014/main" id="{D4C2A61F-DC8F-44D8-BB07-CCFB0782E48B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2" name="Rectangle 566">
          <a:extLst>
            <a:ext uri="{FF2B5EF4-FFF2-40B4-BE49-F238E27FC236}">
              <a16:creationId xmlns:a16="http://schemas.microsoft.com/office/drawing/2014/main" id="{79A74D91-FFF2-4BD7-9E0E-51305840D869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3" name="Rectangle 626">
          <a:extLst>
            <a:ext uri="{FF2B5EF4-FFF2-40B4-BE49-F238E27FC236}">
              <a16:creationId xmlns:a16="http://schemas.microsoft.com/office/drawing/2014/main" id="{EB3F5807-344F-4F58-8125-B763BB76CC2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4" name="Rectangle 638">
          <a:extLst>
            <a:ext uri="{FF2B5EF4-FFF2-40B4-BE49-F238E27FC236}">
              <a16:creationId xmlns:a16="http://schemas.microsoft.com/office/drawing/2014/main" id="{B095088F-A859-44CD-89C3-285A84FC630C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5" name="Rectangle 640">
          <a:extLst>
            <a:ext uri="{FF2B5EF4-FFF2-40B4-BE49-F238E27FC236}">
              <a16:creationId xmlns:a16="http://schemas.microsoft.com/office/drawing/2014/main" id="{395A04EF-3EC3-4B1E-B9CD-83CAFCEB0AB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6" name="Rectangle 652">
          <a:extLst>
            <a:ext uri="{FF2B5EF4-FFF2-40B4-BE49-F238E27FC236}">
              <a16:creationId xmlns:a16="http://schemas.microsoft.com/office/drawing/2014/main" id="{03B80AE4-CDA1-447B-BF01-E5E29C28A2D5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7" name="Rectangle 654">
          <a:extLst>
            <a:ext uri="{FF2B5EF4-FFF2-40B4-BE49-F238E27FC236}">
              <a16:creationId xmlns:a16="http://schemas.microsoft.com/office/drawing/2014/main" id="{4BF8B2DD-CF73-48F5-9C96-841206BBF93A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68" name="Rectangle 666">
          <a:extLst>
            <a:ext uri="{FF2B5EF4-FFF2-40B4-BE49-F238E27FC236}">
              <a16:creationId xmlns:a16="http://schemas.microsoft.com/office/drawing/2014/main" id="{4B725AE1-885C-433D-B13F-7ADF99E26F31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69" name="Rectangle 668">
          <a:extLst>
            <a:ext uri="{FF2B5EF4-FFF2-40B4-BE49-F238E27FC236}">
              <a16:creationId xmlns:a16="http://schemas.microsoft.com/office/drawing/2014/main" id="{A327372E-A04E-4AC3-B65B-F91192CBDB2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0" name="Rectangle 680">
          <a:extLst>
            <a:ext uri="{FF2B5EF4-FFF2-40B4-BE49-F238E27FC236}">
              <a16:creationId xmlns:a16="http://schemas.microsoft.com/office/drawing/2014/main" id="{84EF8385-0EE7-4154-ACF4-93359616413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1" name="Rectangle 682">
          <a:extLst>
            <a:ext uri="{FF2B5EF4-FFF2-40B4-BE49-F238E27FC236}">
              <a16:creationId xmlns:a16="http://schemas.microsoft.com/office/drawing/2014/main" id="{7D19FA8D-C4DB-487B-BED7-58F770307423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2" name="Rectangle 694">
          <a:extLst>
            <a:ext uri="{FF2B5EF4-FFF2-40B4-BE49-F238E27FC236}">
              <a16:creationId xmlns:a16="http://schemas.microsoft.com/office/drawing/2014/main" id="{0285BFDE-50D8-43D3-BBF6-1E6C49EDFF58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3" name="Rectangle 696">
          <a:extLst>
            <a:ext uri="{FF2B5EF4-FFF2-40B4-BE49-F238E27FC236}">
              <a16:creationId xmlns:a16="http://schemas.microsoft.com/office/drawing/2014/main" id="{2D810995-3E74-48AA-A176-D74715388D14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4" name="Rectangle 708">
          <a:extLst>
            <a:ext uri="{FF2B5EF4-FFF2-40B4-BE49-F238E27FC236}">
              <a16:creationId xmlns:a16="http://schemas.microsoft.com/office/drawing/2014/main" id="{1841B18F-8C72-46F3-A92A-87CA00EA8400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5" name="Rectangle 710">
          <a:extLst>
            <a:ext uri="{FF2B5EF4-FFF2-40B4-BE49-F238E27FC236}">
              <a16:creationId xmlns:a16="http://schemas.microsoft.com/office/drawing/2014/main" id="{D0896862-172D-4697-87A9-5663EDA22430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6" name="Rectangle 722">
          <a:extLst>
            <a:ext uri="{FF2B5EF4-FFF2-40B4-BE49-F238E27FC236}">
              <a16:creationId xmlns:a16="http://schemas.microsoft.com/office/drawing/2014/main" id="{9C1327A3-12D0-47E1-82E5-A9D7D6B0334A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7" name="Rectangle 724">
          <a:extLst>
            <a:ext uri="{FF2B5EF4-FFF2-40B4-BE49-F238E27FC236}">
              <a16:creationId xmlns:a16="http://schemas.microsoft.com/office/drawing/2014/main" id="{862F3646-A365-4353-9F3F-4086DCACEEC5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11</xdr:col>
      <xdr:colOff>0</xdr:colOff>
      <xdr:row>10</xdr:row>
      <xdr:rowOff>0</xdr:rowOff>
    </xdr:from>
    <xdr:to>
      <xdr:col>11</xdr:col>
      <xdr:colOff>0</xdr:colOff>
      <xdr:row>10</xdr:row>
      <xdr:rowOff>0</xdr:rowOff>
    </xdr:to>
    <xdr:sp macro="" textlink="">
      <xdr:nvSpPr>
        <xdr:cNvPr id="78" name="Rectangle 736">
          <a:extLst>
            <a:ext uri="{FF2B5EF4-FFF2-40B4-BE49-F238E27FC236}">
              <a16:creationId xmlns:a16="http://schemas.microsoft.com/office/drawing/2014/main" id="{08134C30-132D-4E70-8894-D2A5071D73E6}"/>
            </a:ext>
          </a:extLst>
        </xdr:cNvPr>
        <xdr:cNvSpPr>
          <a:spLocks noChangeArrowheads="1"/>
        </xdr:cNvSpPr>
      </xdr:nvSpPr>
      <xdr:spPr bwMode="auto">
        <a:xfrm>
          <a:off x="520700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12</xdr:col>
      <xdr:colOff>0</xdr:colOff>
      <xdr:row>10</xdr:row>
      <xdr:rowOff>0</xdr:rowOff>
    </xdr:from>
    <xdr:to>
      <xdr:col>12</xdr:col>
      <xdr:colOff>0</xdr:colOff>
      <xdr:row>10</xdr:row>
      <xdr:rowOff>0</xdr:rowOff>
    </xdr:to>
    <xdr:sp macro="" textlink="">
      <xdr:nvSpPr>
        <xdr:cNvPr id="79" name="Rectangle 738">
          <a:extLst>
            <a:ext uri="{FF2B5EF4-FFF2-40B4-BE49-F238E27FC236}">
              <a16:creationId xmlns:a16="http://schemas.microsoft.com/office/drawing/2014/main" id="{5A006CAD-ECCE-4835-9108-42B223C58271}"/>
            </a:ext>
          </a:extLst>
        </xdr:cNvPr>
        <xdr:cNvSpPr>
          <a:spLocks noChangeArrowheads="1"/>
        </xdr:cNvSpPr>
      </xdr:nvSpPr>
      <xdr:spPr bwMode="auto">
        <a:xfrm>
          <a:off x="5607050" y="2324100"/>
          <a:ext cx="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7620</xdr:colOff>
      <xdr:row>10</xdr:row>
      <xdr:rowOff>53340</xdr:rowOff>
    </xdr:from>
    <xdr:to>
      <xdr:col>6</xdr:col>
      <xdr:colOff>0</xdr:colOff>
      <xdr:row>12</xdr:row>
      <xdr:rowOff>129540</xdr:rowOff>
    </xdr:to>
    <xdr:sp macro="" textlink="">
      <xdr:nvSpPr>
        <xdr:cNvPr id="80" name="Afgeronde rechthoe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1BC238-6133-4D96-A627-D3801AED24DF}"/>
            </a:ext>
          </a:extLst>
        </xdr:cNvPr>
        <xdr:cNvSpPr/>
      </xdr:nvSpPr>
      <xdr:spPr bwMode="auto">
        <a:xfrm>
          <a:off x="1614170" y="2377440"/>
          <a:ext cx="159258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3</a:t>
          </a:r>
        </a:p>
      </xdr:txBody>
    </xdr:sp>
    <xdr:clientData/>
  </xdr:twoCellAnchor>
  <xdr:twoCellAnchor>
    <xdr:from>
      <xdr:col>1</xdr:col>
      <xdr:colOff>373380</xdr:colOff>
      <xdr:row>6</xdr:row>
      <xdr:rowOff>15240</xdr:rowOff>
    </xdr:from>
    <xdr:to>
      <xdr:col>5</xdr:col>
      <xdr:colOff>358140</xdr:colOff>
      <xdr:row>6</xdr:row>
      <xdr:rowOff>381000</xdr:rowOff>
    </xdr:to>
    <xdr:sp macro="" textlink="">
      <xdr:nvSpPr>
        <xdr:cNvPr id="81" name="Afgeronde rechthoek 4">
          <a:extLst>
            <a:ext uri="{FF2B5EF4-FFF2-40B4-BE49-F238E27FC236}">
              <a16:creationId xmlns:a16="http://schemas.microsoft.com/office/drawing/2014/main" id="{3954314E-76F7-482C-8058-A96651C57E6A}"/>
            </a:ext>
          </a:extLst>
        </xdr:cNvPr>
        <xdr:cNvSpPr/>
      </xdr:nvSpPr>
      <xdr:spPr bwMode="auto">
        <a:xfrm>
          <a:off x="1579880" y="1437640"/>
          <a:ext cx="158496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12</xdr:col>
      <xdr:colOff>7620</xdr:colOff>
      <xdr:row>6</xdr:row>
      <xdr:rowOff>15240</xdr:rowOff>
    </xdr:from>
    <xdr:to>
      <xdr:col>15</xdr:col>
      <xdr:colOff>373380</xdr:colOff>
      <xdr:row>6</xdr:row>
      <xdr:rowOff>381000</xdr:rowOff>
    </xdr:to>
    <xdr:sp macro="" textlink="">
      <xdr:nvSpPr>
        <xdr:cNvPr id="82" name="Afgeronde rechthoek 511">
          <a:extLst>
            <a:ext uri="{FF2B5EF4-FFF2-40B4-BE49-F238E27FC236}">
              <a16:creationId xmlns:a16="http://schemas.microsoft.com/office/drawing/2014/main" id="{EA3FC3D9-45FA-4E55-968B-4E008A7FE61D}"/>
            </a:ext>
          </a:extLst>
        </xdr:cNvPr>
        <xdr:cNvSpPr/>
      </xdr:nvSpPr>
      <xdr:spPr bwMode="auto">
        <a:xfrm>
          <a:off x="5614670" y="1437640"/>
          <a:ext cx="1565910" cy="365760"/>
        </a:xfrm>
        <a:prstGeom prst="roundRect">
          <a:avLst/>
        </a:prstGeom>
        <a:noFill/>
        <a:ln w="19050" cap="flat" cmpd="sng" algn="ctr">
          <a:solidFill>
            <a:srgbClr val="6699FF"/>
          </a:solidFill>
          <a:prstDash val="solid"/>
          <a:round/>
          <a:headEnd type="none" w="med" len="med"/>
          <a:tailEnd type="none" w="med" len="med"/>
        </a:ln>
        <a:effectLst>
          <a:outerShdw blurRad="50800" dist="165100" dir="2700000" algn="tl" rotWithShape="0">
            <a:schemeClr val="tx1">
              <a:alpha val="4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7620</xdr:colOff>
      <xdr:row>1</xdr:row>
      <xdr:rowOff>137160</xdr:rowOff>
    </xdr:from>
    <xdr:to>
      <xdr:col>5</xdr:col>
      <xdr:colOff>365760</xdr:colOff>
      <xdr:row>3</xdr:row>
      <xdr:rowOff>144780</xdr:rowOff>
    </xdr:to>
    <xdr:sp macro="" textlink="">
      <xdr:nvSpPr>
        <xdr:cNvPr id="83" name="Afgeronde rechthoek 5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05EDD0-ABEF-46B1-B8B6-4E535C346510}"/>
            </a:ext>
          </a:extLst>
        </xdr:cNvPr>
        <xdr:cNvSpPr/>
      </xdr:nvSpPr>
      <xdr:spPr bwMode="auto">
        <a:xfrm>
          <a:off x="161417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knoppenblad</a:t>
          </a:r>
        </a:p>
      </xdr:txBody>
    </xdr:sp>
    <xdr:clientData/>
  </xdr:twoCellAnchor>
  <xdr:twoCellAnchor>
    <xdr:from>
      <xdr:col>2</xdr:col>
      <xdr:colOff>7620</xdr:colOff>
      <xdr:row>13</xdr:row>
      <xdr:rowOff>114300</xdr:rowOff>
    </xdr:from>
    <xdr:to>
      <xdr:col>6</xdr:col>
      <xdr:colOff>0</xdr:colOff>
      <xdr:row>16</xdr:row>
      <xdr:rowOff>30480</xdr:rowOff>
    </xdr:to>
    <xdr:sp macro="" textlink="">
      <xdr:nvSpPr>
        <xdr:cNvPr id="84" name="Afgeronde rechthoek 5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6489476-8461-4673-9C04-0C12923AF2ED}"/>
            </a:ext>
          </a:extLst>
        </xdr:cNvPr>
        <xdr:cNvSpPr/>
      </xdr:nvSpPr>
      <xdr:spPr bwMode="auto">
        <a:xfrm>
          <a:off x="1614170" y="2914650"/>
          <a:ext cx="159258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4</a:t>
          </a:r>
        </a:p>
      </xdr:txBody>
    </xdr:sp>
    <xdr:clientData/>
  </xdr:twoCellAnchor>
  <xdr:twoCellAnchor>
    <xdr:from>
      <xdr:col>1</xdr:col>
      <xdr:colOff>281940</xdr:colOff>
      <xdr:row>4</xdr:row>
      <xdr:rowOff>320040</xdr:rowOff>
    </xdr:from>
    <xdr:to>
      <xdr:col>16</xdr:col>
      <xdr:colOff>99060</xdr:colOff>
      <xdr:row>8</xdr:row>
      <xdr:rowOff>114300</xdr:rowOff>
    </xdr:to>
    <xdr:sp macro="" textlink="">
      <xdr:nvSpPr>
        <xdr:cNvPr id="85" name="Rechthoek 84">
          <a:extLst>
            <a:ext uri="{FF2B5EF4-FFF2-40B4-BE49-F238E27FC236}">
              <a16:creationId xmlns:a16="http://schemas.microsoft.com/office/drawing/2014/main" id="{411D2EDA-21DF-41CE-BBD6-C57FE960B637}"/>
            </a:ext>
          </a:extLst>
        </xdr:cNvPr>
        <xdr:cNvSpPr/>
      </xdr:nvSpPr>
      <xdr:spPr bwMode="auto">
        <a:xfrm>
          <a:off x="1488440" y="1202690"/>
          <a:ext cx="5817870" cy="88011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10</xdr:row>
      <xdr:rowOff>53340</xdr:rowOff>
    </xdr:from>
    <xdr:to>
      <xdr:col>11</xdr:col>
      <xdr:colOff>7620</xdr:colOff>
      <xdr:row>12</xdr:row>
      <xdr:rowOff>129540</xdr:rowOff>
    </xdr:to>
    <xdr:sp macro="" textlink="">
      <xdr:nvSpPr>
        <xdr:cNvPr id="86" name="Afgeronde rechthoek 5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D9611A-2703-4DD2-9B44-35BD5930501C}"/>
            </a:ext>
          </a:extLst>
        </xdr:cNvPr>
        <xdr:cNvSpPr/>
      </xdr:nvSpPr>
      <xdr:spPr bwMode="auto">
        <a:xfrm>
          <a:off x="3622040" y="2377440"/>
          <a:ext cx="159258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5</a:t>
          </a:r>
        </a:p>
      </xdr:txBody>
    </xdr:sp>
    <xdr:clientData/>
  </xdr:twoCellAnchor>
  <xdr:twoCellAnchor>
    <xdr:from>
      <xdr:col>7</xdr:col>
      <xdr:colOff>15240</xdr:colOff>
      <xdr:row>13</xdr:row>
      <xdr:rowOff>114300</xdr:rowOff>
    </xdr:from>
    <xdr:to>
      <xdr:col>11</xdr:col>
      <xdr:colOff>7620</xdr:colOff>
      <xdr:row>16</xdr:row>
      <xdr:rowOff>30480</xdr:rowOff>
    </xdr:to>
    <xdr:sp macro="" textlink="">
      <xdr:nvSpPr>
        <xdr:cNvPr id="87" name="Afgeronde rechthoek 51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D9CE454-6541-483B-80D2-1AD9FEA7F92C}"/>
            </a:ext>
          </a:extLst>
        </xdr:cNvPr>
        <xdr:cNvSpPr/>
      </xdr:nvSpPr>
      <xdr:spPr bwMode="auto">
        <a:xfrm>
          <a:off x="3622040" y="2914650"/>
          <a:ext cx="159258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6</a:t>
          </a:r>
        </a:p>
      </xdr:txBody>
    </xdr:sp>
    <xdr:clientData/>
  </xdr:twoCellAnchor>
  <xdr:twoCellAnchor>
    <xdr:from>
      <xdr:col>12</xdr:col>
      <xdr:colOff>0</xdr:colOff>
      <xdr:row>10</xdr:row>
      <xdr:rowOff>53340</xdr:rowOff>
    </xdr:from>
    <xdr:to>
      <xdr:col>15</xdr:col>
      <xdr:colOff>373380</xdr:colOff>
      <xdr:row>12</xdr:row>
      <xdr:rowOff>129540</xdr:rowOff>
    </xdr:to>
    <xdr:sp macro="" textlink="">
      <xdr:nvSpPr>
        <xdr:cNvPr id="88" name="Afgeronde rechthoek 51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8A77CFB-5713-4121-9931-4894F5843E71}"/>
            </a:ext>
          </a:extLst>
        </xdr:cNvPr>
        <xdr:cNvSpPr/>
      </xdr:nvSpPr>
      <xdr:spPr bwMode="auto">
        <a:xfrm>
          <a:off x="5607050" y="2377440"/>
          <a:ext cx="1573530" cy="39370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7</a:t>
          </a:r>
        </a:p>
      </xdr:txBody>
    </xdr:sp>
    <xdr:clientData/>
  </xdr:twoCellAnchor>
  <xdr:twoCellAnchor>
    <xdr:from>
      <xdr:col>12</xdr:col>
      <xdr:colOff>0</xdr:colOff>
      <xdr:row>13</xdr:row>
      <xdr:rowOff>114300</xdr:rowOff>
    </xdr:from>
    <xdr:to>
      <xdr:col>15</xdr:col>
      <xdr:colOff>373380</xdr:colOff>
      <xdr:row>16</xdr:row>
      <xdr:rowOff>30480</xdr:rowOff>
    </xdr:to>
    <xdr:sp macro="" textlink="">
      <xdr:nvSpPr>
        <xdr:cNvPr id="89" name="Afgeronde rechthoek 51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FEE9BE5-D9F8-49D0-B8FC-9800584B47BE}"/>
            </a:ext>
          </a:extLst>
        </xdr:cNvPr>
        <xdr:cNvSpPr/>
      </xdr:nvSpPr>
      <xdr:spPr bwMode="auto">
        <a:xfrm>
          <a:off x="5607050" y="2914650"/>
          <a:ext cx="1573530" cy="392430"/>
        </a:xfrm>
        <a:prstGeom prst="roundRect">
          <a:avLst/>
        </a:prstGeom>
        <a:solidFill>
          <a:srgbClr val="CC99FF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groep 8</a:t>
          </a:r>
        </a:p>
      </xdr:txBody>
    </xdr:sp>
    <xdr:clientData/>
  </xdr:twoCellAnchor>
  <xdr:twoCellAnchor>
    <xdr:from>
      <xdr:col>1</xdr:col>
      <xdr:colOff>266700</xdr:colOff>
      <xdr:row>9</xdr:row>
      <xdr:rowOff>114300</xdr:rowOff>
    </xdr:from>
    <xdr:to>
      <xdr:col>16</xdr:col>
      <xdr:colOff>83820</xdr:colOff>
      <xdr:row>23</xdr:row>
      <xdr:rowOff>114300</xdr:rowOff>
    </xdr:to>
    <xdr:sp macro="" textlink="">
      <xdr:nvSpPr>
        <xdr:cNvPr id="90" name="Rechthoek 89">
          <a:extLst>
            <a:ext uri="{FF2B5EF4-FFF2-40B4-BE49-F238E27FC236}">
              <a16:creationId xmlns:a16="http://schemas.microsoft.com/office/drawing/2014/main" id="{61304087-52C5-476F-8B42-22118B55461E}"/>
            </a:ext>
          </a:extLst>
        </xdr:cNvPr>
        <xdr:cNvSpPr/>
      </xdr:nvSpPr>
      <xdr:spPr bwMode="auto">
        <a:xfrm>
          <a:off x="1473200" y="2279650"/>
          <a:ext cx="5817870" cy="222250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7</xdr:col>
      <xdr:colOff>15240</xdr:colOff>
      <xdr:row>1</xdr:row>
      <xdr:rowOff>137160</xdr:rowOff>
    </xdr:from>
    <xdr:to>
      <xdr:col>10</xdr:col>
      <xdr:colOff>373380</xdr:colOff>
      <xdr:row>3</xdr:row>
      <xdr:rowOff>144780</xdr:rowOff>
    </xdr:to>
    <xdr:sp macro="" textlink="">
      <xdr:nvSpPr>
        <xdr:cNvPr id="91" name="Afgeronde rechthoek 5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03703AF-AFE8-44A6-B636-9CD617B26923}"/>
            </a:ext>
          </a:extLst>
        </xdr:cNvPr>
        <xdr:cNvSpPr/>
      </xdr:nvSpPr>
      <xdr:spPr bwMode="auto">
        <a:xfrm>
          <a:off x="362204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verzamelformulier</a:t>
          </a:r>
        </a:p>
      </xdr:txBody>
    </xdr:sp>
    <xdr:clientData/>
  </xdr:twoCellAnchor>
  <xdr:twoCellAnchor>
    <xdr:from>
      <xdr:col>12</xdr:col>
      <xdr:colOff>15240</xdr:colOff>
      <xdr:row>1</xdr:row>
      <xdr:rowOff>137160</xdr:rowOff>
    </xdr:from>
    <xdr:to>
      <xdr:col>15</xdr:col>
      <xdr:colOff>373380</xdr:colOff>
      <xdr:row>3</xdr:row>
      <xdr:rowOff>144780</xdr:rowOff>
    </xdr:to>
    <xdr:sp macro="" textlink="">
      <xdr:nvSpPr>
        <xdr:cNvPr id="92" name="Afgeronde rechthoek 5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6BCA54D-D917-494E-9B5E-8C8039C20C7C}"/>
            </a:ext>
          </a:extLst>
        </xdr:cNvPr>
        <xdr:cNvSpPr/>
      </xdr:nvSpPr>
      <xdr:spPr bwMode="auto">
        <a:xfrm>
          <a:off x="5622290" y="505460"/>
          <a:ext cx="1558290" cy="363220"/>
        </a:xfrm>
        <a:prstGeom prst="roundRect">
          <a:avLst/>
        </a:prstGeom>
        <a:solidFill>
          <a:srgbClr val="CC99FF">
            <a:alpha val="50000"/>
          </a:srgbClr>
        </a:solidFill>
        <a:ln w="19050" cap="flat" cmpd="sng" algn="ctr">
          <a:solidFill>
            <a:srgbClr val="6600CC"/>
          </a:solidFill>
          <a:prstDash val="solid"/>
          <a:round/>
          <a:headEnd type="none" w="med" len="med"/>
          <a:tailEnd type="none" w="med" len="med"/>
        </a:ln>
        <a:effectLst>
          <a:outerShdw blurRad="50800" dist="127000" dir="2700000" algn="tl" rotWithShape="0">
            <a:prstClr val="black">
              <a:alpha val="40000"/>
            </a:prst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conclusies</a:t>
          </a:r>
        </a:p>
      </xdr:txBody>
    </xdr:sp>
    <xdr:clientData/>
  </xdr:twoCellAnchor>
  <xdr:twoCellAnchor>
    <xdr:from>
      <xdr:col>1</xdr:col>
      <xdr:colOff>281940</xdr:colOff>
      <xdr:row>0</xdr:row>
      <xdr:rowOff>365760</xdr:rowOff>
    </xdr:from>
    <xdr:to>
      <xdr:col>16</xdr:col>
      <xdr:colOff>99060</xdr:colOff>
      <xdr:row>4</xdr:row>
      <xdr:rowOff>152400</xdr:rowOff>
    </xdr:to>
    <xdr:sp macro="" textlink="">
      <xdr:nvSpPr>
        <xdr:cNvPr id="93" name="Rechthoek 92">
          <a:extLst>
            <a:ext uri="{FF2B5EF4-FFF2-40B4-BE49-F238E27FC236}">
              <a16:creationId xmlns:a16="http://schemas.microsoft.com/office/drawing/2014/main" id="{B18B68EE-D763-4414-A633-697EEF1A4F2C}"/>
            </a:ext>
          </a:extLst>
        </xdr:cNvPr>
        <xdr:cNvSpPr/>
      </xdr:nvSpPr>
      <xdr:spPr bwMode="auto">
        <a:xfrm>
          <a:off x="1488440" y="365760"/>
          <a:ext cx="5817870" cy="66929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1</xdr:col>
      <xdr:colOff>152400</xdr:colOff>
      <xdr:row>0</xdr:row>
      <xdr:rowOff>213360</xdr:rowOff>
    </xdr:from>
    <xdr:to>
      <xdr:col>16</xdr:col>
      <xdr:colOff>251460</xdr:colOff>
      <xdr:row>25</xdr:row>
      <xdr:rowOff>7620</xdr:rowOff>
    </xdr:to>
    <xdr:sp macro="" textlink="">
      <xdr:nvSpPr>
        <xdr:cNvPr id="94" name="Rechthoek 93">
          <a:extLst>
            <a:ext uri="{FF2B5EF4-FFF2-40B4-BE49-F238E27FC236}">
              <a16:creationId xmlns:a16="http://schemas.microsoft.com/office/drawing/2014/main" id="{4B266CD5-72F7-4BE4-84F4-CB8B9BE8FE41}"/>
            </a:ext>
          </a:extLst>
        </xdr:cNvPr>
        <xdr:cNvSpPr/>
      </xdr:nvSpPr>
      <xdr:spPr bwMode="auto">
        <a:xfrm>
          <a:off x="1358900" y="213360"/>
          <a:ext cx="6099810" cy="4499610"/>
        </a:xfrm>
        <a:prstGeom prst="rect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lang="nl-NL" sz="1100"/>
        </a:p>
      </xdr:txBody>
    </xdr:sp>
    <xdr:clientData/>
  </xdr:twoCellAnchor>
  <xdr:twoCellAnchor>
    <xdr:from>
      <xdr:col>2</xdr:col>
      <xdr:colOff>0</xdr:colOff>
      <xdr:row>17</xdr:row>
      <xdr:rowOff>0</xdr:rowOff>
    </xdr:from>
    <xdr:to>
      <xdr:col>5</xdr:col>
      <xdr:colOff>373380</xdr:colOff>
      <xdr:row>19</xdr:row>
      <xdr:rowOff>76200</xdr:rowOff>
    </xdr:to>
    <xdr:sp macro="" textlink="">
      <xdr:nvSpPr>
        <xdr:cNvPr id="95" name="Afgeronde rechthoek 9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A1C8F66-3B08-42F7-9DA6-0FD19C73E077}"/>
            </a:ext>
          </a:extLst>
        </xdr:cNvPr>
        <xdr:cNvSpPr/>
      </xdr:nvSpPr>
      <xdr:spPr bwMode="auto">
        <a:xfrm>
          <a:off x="1606550" y="3435350"/>
          <a:ext cx="157353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technisch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0</xdr:colOff>
      <xdr:row>20</xdr:row>
      <xdr:rowOff>60960</xdr:rowOff>
    </xdr:from>
    <xdr:to>
      <xdr:col>5</xdr:col>
      <xdr:colOff>373380</xdr:colOff>
      <xdr:row>22</xdr:row>
      <xdr:rowOff>137160</xdr:rowOff>
    </xdr:to>
    <xdr:sp macro="" textlink="">
      <xdr:nvSpPr>
        <xdr:cNvPr id="96" name="Afgeronde rechthoek 9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9364ADC-BAF7-4AFD-9DAA-A709778052DD}"/>
            </a:ext>
          </a:extLst>
        </xdr:cNvPr>
        <xdr:cNvSpPr/>
      </xdr:nvSpPr>
      <xdr:spPr bwMode="auto">
        <a:xfrm>
          <a:off x="1606550" y="3972560"/>
          <a:ext cx="157353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begrijpend</a:t>
          </a:r>
          <a:r>
            <a:rPr lang="nl-NL" sz="1200" baseline="0">
              <a:latin typeface="Arial" panose="020B0604020202020204" pitchFamily="34" charset="0"/>
              <a:cs typeface="Arial" panose="020B0604020202020204" pitchFamily="34" charset="0"/>
            </a:rPr>
            <a:t> lezen</a:t>
          </a:r>
          <a:endParaRPr lang="nl-NL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7620</xdr:colOff>
      <xdr:row>17</xdr:row>
      <xdr:rowOff>0</xdr:rowOff>
    </xdr:from>
    <xdr:to>
      <xdr:col>11</xdr:col>
      <xdr:colOff>0</xdr:colOff>
      <xdr:row>19</xdr:row>
      <xdr:rowOff>76200</xdr:rowOff>
    </xdr:to>
    <xdr:sp macro="" textlink="">
      <xdr:nvSpPr>
        <xdr:cNvPr id="97" name="Afgeronde rechthoek 9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A5C53F2-D009-4D62-82CD-3668E7A2B577}"/>
            </a:ext>
          </a:extLst>
        </xdr:cNvPr>
        <xdr:cNvSpPr/>
      </xdr:nvSpPr>
      <xdr:spPr bwMode="auto">
        <a:xfrm>
          <a:off x="3614420" y="343535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spellen</a:t>
          </a:r>
        </a:p>
      </xdr:txBody>
    </xdr:sp>
    <xdr:clientData/>
  </xdr:twoCellAnchor>
  <xdr:twoCellAnchor>
    <xdr:from>
      <xdr:col>7</xdr:col>
      <xdr:colOff>7620</xdr:colOff>
      <xdr:row>20</xdr:row>
      <xdr:rowOff>60960</xdr:rowOff>
    </xdr:from>
    <xdr:to>
      <xdr:col>11</xdr:col>
      <xdr:colOff>0</xdr:colOff>
      <xdr:row>22</xdr:row>
      <xdr:rowOff>137160</xdr:rowOff>
    </xdr:to>
    <xdr:sp macro="" textlink="">
      <xdr:nvSpPr>
        <xdr:cNvPr id="98" name="Afgeronde rechthoek 9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D63E617-1817-4F13-A511-7969C9E1365B}"/>
            </a:ext>
          </a:extLst>
        </xdr:cNvPr>
        <xdr:cNvSpPr/>
      </xdr:nvSpPr>
      <xdr:spPr bwMode="auto">
        <a:xfrm>
          <a:off x="3614420" y="397256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woordenschat / ww</a:t>
          </a:r>
        </a:p>
      </xdr:txBody>
    </xdr:sp>
    <xdr:clientData/>
  </xdr:twoCellAnchor>
  <xdr:twoCellAnchor>
    <xdr:from>
      <xdr:col>11</xdr:col>
      <xdr:colOff>373380</xdr:colOff>
      <xdr:row>17</xdr:row>
      <xdr:rowOff>0</xdr:rowOff>
    </xdr:from>
    <xdr:to>
      <xdr:col>15</xdr:col>
      <xdr:colOff>365760</xdr:colOff>
      <xdr:row>19</xdr:row>
      <xdr:rowOff>76200</xdr:rowOff>
    </xdr:to>
    <xdr:sp macro="" textlink="">
      <xdr:nvSpPr>
        <xdr:cNvPr id="99" name="Afgeronde rechthoek 9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1652269-3D17-4860-8B16-1F55706CE98E}"/>
            </a:ext>
          </a:extLst>
        </xdr:cNvPr>
        <xdr:cNvSpPr/>
      </xdr:nvSpPr>
      <xdr:spPr bwMode="auto">
        <a:xfrm>
          <a:off x="5580380" y="343535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hoofdrekenen</a:t>
          </a:r>
        </a:p>
      </xdr:txBody>
    </xdr:sp>
    <xdr:clientData/>
  </xdr:twoCellAnchor>
  <xdr:twoCellAnchor>
    <xdr:from>
      <xdr:col>11</xdr:col>
      <xdr:colOff>373380</xdr:colOff>
      <xdr:row>20</xdr:row>
      <xdr:rowOff>60960</xdr:rowOff>
    </xdr:from>
    <xdr:to>
      <xdr:col>15</xdr:col>
      <xdr:colOff>365760</xdr:colOff>
      <xdr:row>22</xdr:row>
      <xdr:rowOff>137160</xdr:rowOff>
    </xdr:to>
    <xdr:sp macro="" textlink="">
      <xdr:nvSpPr>
        <xdr:cNvPr id="100" name="Afgeronde rechthoek 9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662333F-DA14-4189-84F1-BA43FC490FAC}"/>
            </a:ext>
          </a:extLst>
        </xdr:cNvPr>
        <xdr:cNvSpPr/>
      </xdr:nvSpPr>
      <xdr:spPr bwMode="auto">
        <a:xfrm>
          <a:off x="5580380" y="3972560"/>
          <a:ext cx="1592580" cy="393700"/>
        </a:xfrm>
        <a:prstGeom prst="roundRect">
          <a:avLst/>
        </a:prstGeom>
        <a:solidFill>
          <a:srgbClr val="92D050"/>
        </a:solidFill>
        <a:ln w="19050" cap="flat" cmpd="sng" algn="ctr">
          <a:solidFill>
            <a:schemeClr val="accent4"/>
          </a:solidFill>
          <a:prstDash val="solid"/>
          <a:round/>
          <a:headEnd type="none" w="med" len="med"/>
          <a:tailEnd type="none" w="med" len="med"/>
        </a:ln>
        <a:effectLst>
          <a:outerShdw blurRad="50800" dist="228600" dir="2700000" algn="ctr">
            <a:srgbClr val="000000">
              <a:alpha val="30000"/>
            </a:srgbClr>
          </a:outerShdw>
        </a:effectLst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nl-NL" sz="1200">
              <a:latin typeface="Arial" panose="020B0604020202020204" pitchFamily="34" charset="0"/>
              <a:cs typeface="Arial" panose="020B0604020202020204" pitchFamily="34" charset="0"/>
            </a:rPr>
            <a:t>rekenen</a:t>
          </a: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E7BD658-118E-4179-86A7-F7F86A6470F2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6B4DDDD8-42D1-4E2C-BCE1-67CB95B4A70B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7180670B-2BF0-448A-9FFE-2212A257D438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FD7CA81D-4BC7-4549-8261-371B49A4A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FFE1DF81-5A60-4267-9518-215401741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A65C8286-677E-4CEA-843C-D53F03BF9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E2A6AB69-4B68-42B1-B17D-56CBFDBB9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7" name="Rectangle 19">
          <a:extLst>
            <a:ext uri="{FF2B5EF4-FFF2-40B4-BE49-F238E27FC236}">
              <a16:creationId xmlns:a16="http://schemas.microsoft.com/office/drawing/2014/main" id="{47CAB78E-0181-4168-A24E-C329D3808C33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8" name="Grafiek 20">
          <a:extLst>
            <a:ext uri="{FF2B5EF4-FFF2-40B4-BE49-F238E27FC236}">
              <a16:creationId xmlns:a16="http://schemas.microsoft.com/office/drawing/2014/main" id="{F15A0784-5B73-41FC-8B54-AE788B85DC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9" name="Grafiek 21">
          <a:extLst>
            <a:ext uri="{FF2B5EF4-FFF2-40B4-BE49-F238E27FC236}">
              <a16:creationId xmlns:a16="http://schemas.microsoft.com/office/drawing/2014/main" id="{DBA67F11-1BBF-4819-A710-250F8CB374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3AE82436-046E-48C4-99F8-A6F76DA4ED5D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0C406C60-1B04-4617-8E32-926C17E5C2C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37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90CBDDC-81D6-4107-8D2B-81F80458E9F5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8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A58E3DE-F905-4B00-8459-47264CA3433B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9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A627118-B2C3-4178-BF87-1CDF58A67A3E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40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02AB621-417E-48F4-9381-A01A059AE01C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41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91992DA5-649D-4C7F-A47E-2FE1C8A63E19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42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C9FB6F7-8BD6-4F19-B22C-0628365541E1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43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C84E0C0D-EF18-4D28-9A23-B959DF6E2F42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44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AB7DAD-3A70-4585-9C0F-E6C5555EC5C2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F6271197-D2DC-4731-84F5-A8F7DC2BEE62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B556E6E7-6C28-4374-9A9D-F7BD9A2EF0D0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8E926B51-A7E2-41AC-9923-AB1E02DC30D9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07E71882-8508-485B-94BF-C47A73EABB49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6AE80-0585-462B-B0F2-2FE9A0F8B2D6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DFCD7A-574C-46D7-A8EF-AD20D07293E3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433487-F16E-4BBA-90EC-DA17BF7288D6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702CB9-6689-47FF-8D46-1F06CA8F3DFA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2AEC39C-9E1D-4EB6-B0A3-41B1D1CAD75C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70CD5D2-9A9A-47B8-B607-9359A15DCF21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54379B-6AE1-44CB-B8C6-BC29DD730AD2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B47E7304-05D4-47D6-B819-EC123BFF2F77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7021733-307F-4360-93B2-F7EFAC041EB0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13">
          <a:extLst>
            <a:ext uri="{FF2B5EF4-FFF2-40B4-BE49-F238E27FC236}">
              <a16:creationId xmlns:a16="http://schemas.microsoft.com/office/drawing/2014/main" id="{0BE130E1-37A5-48A7-AFDC-05540A8B4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62B98DEF-FEB3-489B-9AB4-689C3F8DB972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17">
          <a:extLst>
            <a:ext uri="{FF2B5EF4-FFF2-40B4-BE49-F238E27FC236}">
              <a16:creationId xmlns:a16="http://schemas.microsoft.com/office/drawing/2014/main" id="{0B05D76C-F085-421F-88B3-397CEB75E29A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18">
          <a:extLst>
            <a:ext uri="{FF2B5EF4-FFF2-40B4-BE49-F238E27FC236}">
              <a16:creationId xmlns:a16="http://schemas.microsoft.com/office/drawing/2014/main" id="{90C26B4B-5660-40CF-A0D8-236D2D2F84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19">
          <a:extLst>
            <a:ext uri="{FF2B5EF4-FFF2-40B4-BE49-F238E27FC236}">
              <a16:creationId xmlns:a16="http://schemas.microsoft.com/office/drawing/2014/main" id="{F3A9BB95-EA64-4885-A614-6FBD87036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120">
          <a:extLst>
            <a:ext uri="{FF2B5EF4-FFF2-40B4-BE49-F238E27FC236}">
              <a16:creationId xmlns:a16="http://schemas.microsoft.com/office/drawing/2014/main" id="{26DBB3EE-7B00-465E-B6A9-19D55AA279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121">
          <a:extLst>
            <a:ext uri="{FF2B5EF4-FFF2-40B4-BE49-F238E27FC236}">
              <a16:creationId xmlns:a16="http://schemas.microsoft.com/office/drawing/2014/main" id="{FB726B0C-9E71-484D-B05E-CAED82EA09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122">
          <a:extLst>
            <a:ext uri="{FF2B5EF4-FFF2-40B4-BE49-F238E27FC236}">
              <a16:creationId xmlns:a16="http://schemas.microsoft.com/office/drawing/2014/main" id="{3F277570-2313-4C85-B278-EF1DF96136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0C846F4F-3ECF-497A-A105-95F03543138D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0" name="Rectangle 20">
          <a:extLst>
            <a:ext uri="{FF2B5EF4-FFF2-40B4-BE49-F238E27FC236}">
              <a16:creationId xmlns:a16="http://schemas.microsoft.com/office/drawing/2014/main" id="{97AF0DA6-4C91-4AF7-A48D-27DD79E8FA9F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CF760980-BFC6-47AE-94EE-824A2426B3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C615DC6D-D6EC-4E76-98A3-A6A22BA8F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2C1BD54E-BCDC-43E4-A7A7-A6CF3A68D0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10B25856-53E2-4409-A93C-893AD76DB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28920109-FDCA-47DF-8AD0-490C4F9DA5FB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1CFFB43E-F9C2-4992-9D29-4318B55520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94AC19F5-64CF-4F6A-BAC8-08F4F30D98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F65F98C9-E200-4917-A6DC-B6FE184D9A2D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2832C061-17BE-433F-9D82-A6980FFB28EF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2C45C161-2BAC-4539-B7D9-9DA1CBA520BD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B65443E-45B2-449F-8ACF-71D2DE196983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00AEF76-4A29-4353-B917-17DEF0E090AE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F37C3D6-30B1-4817-B6ED-4872E391366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5914BBA-28AC-4B1C-AE2C-5FEAC455E1CD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B06D263-09E0-4AAA-864B-959986450EE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481A63C-F1C2-410D-9808-E54E30399A8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1B928B2-C640-40D9-B548-F5E34A821CB1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772447D-BF31-4EC2-B9D1-6F84F5351235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81E174D6-3E8C-4C0A-919C-C420BA2DB6D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2B7B8893-8F92-4F97-A311-288A605832F0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6C141948-4578-4685-AE6B-429EAEF0E2DE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CCA97F02-062F-445B-8424-91EA519EBF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BA686385-EF31-431F-BA45-7A96915B4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5B09CB8C-7843-4290-9B2D-8949D2858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D308B961-A774-4F86-B247-A3ABBDBE4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70E6F3A5-168D-4623-8820-2AD21BEB0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69F39125-89C8-4B0B-9B75-FE822F5D5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88BC4E88-261F-4692-AEBD-1698E1FD9342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B85E5B7A-2549-448A-9EC2-C645802FA386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9226B9FD-FB79-4FC9-A758-34CCB2551834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02D4FE9-7772-438A-B12C-D5DACBF7E493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E7C8C15-EBE0-49FD-A8DB-DE5D41B82CF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798203-9D84-4931-88AB-E54A0976C867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FDF4B39-C18D-403C-9738-0921434857A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A60AA01-5275-4029-9AE7-B6998D7F0DFF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ACB211F-D005-438D-A6AE-86AED523309B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5BE26AE-ADAC-4863-868D-3166454FEAEC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1D87411-2DCE-4127-A8B8-ED3738D97F5F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ECD535D5-034F-4090-84A3-4E2D9F6EE55A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" name="Grafiek 15">
          <a:extLst>
            <a:ext uri="{FF2B5EF4-FFF2-40B4-BE49-F238E27FC236}">
              <a16:creationId xmlns:a16="http://schemas.microsoft.com/office/drawing/2014/main" id="{C70AD2E8-3D5D-40E1-8BA8-D79747E30F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" name="Grafiek 16">
          <a:extLst>
            <a:ext uri="{FF2B5EF4-FFF2-40B4-BE49-F238E27FC236}">
              <a16:creationId xmlns:a16="http://schemas.microsoft.com/office/drawing/2014/main" id="{68FE4312-CBF5-4C60-BD4D-11AA9C91D8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3" name="Grafiek 17">
          <a:extLst>
            <a:ext uri="{FF2B5EF4-FFF2-40B4-BE49-F238E27FC236}">
              <a16:creationId xmlns:a16="http://schemas.microsoft.com/office/drawing/2014/main" id="{38348CCB-209B-41B3-8735-2458F6BB3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" name="Grafiek 18">
          <a:extLst>
            <a:ext uri="{FF2B5EF4-FFF2-40B4-BE49-F238E27FC236}">
              <a16:creationId xmlns:a16="http://schemas.microsoft.com/office/drawing/2014/main" id="{FC787065-887A-487D-9A37-F9E91BD5F6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" name="Grafiek 20">
          <a:extLst>
            <a:ext uri="{FF2B5EF4-FFF2-40B4-BE49-F238E27FC236}">
              <a16:creationId xmlns:a16="http://schemas.microsoft.com/office/drawing/2014/main" id="{3656F10D-503A-4EC5-ADE2-BCDFB7EB94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6" name="Grafiek 21">
          <a:extLst>
            <a:ext uri="{FF2B5EF4-FFF2-40B4-BE49-F238E27FC236}">
              <a16:creationId xmlns:a16="http://schemas.microsoft.com/office/drawing/2014/main" id="{46E0251C-701F-4115-A4A3-36DD442B9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35E2CBBC-7BAB-477B-8C27-86D311406245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8" name="Rectangle 2">
          <a:extLst>
            <a:ext uri="{FF2B5EF4-FFF2-40B4-BE49-F238E27FC236}">
              <a16:creationId xmlns:a16="http://schemas.microsoft.com/office/drawing/2014/main" id="{AB3F8A98-8221-4C03-A533-B8A5BAEBCAC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F10F145E-A872-4FAA-9D4A-E52B7304157A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0B6CD9D7-75AA-45C8-8CEC-819A6CADFEC4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FCADD2C0-EB50-4181-9B1A-C5533D2770C8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30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D94A1E-CFEF-4447-A5F9-219253AB1BEB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1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70DBEA1-7C88-4546-95B1-645C7EBA6073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2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A0BEA2B-C7BC-4C52-9B13-D1EBE14F84B7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3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05A3D32-7642-40BB-8DD9-11962B414FC1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4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D65AD23-FC69-4B00-BC9D-9A36DBBE3CD3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5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B31D3BF-376C-46E1-8E20-C0955ECFE6BE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6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E672634-1836-4055-B865-AE2C58DA1C36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7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0DEAB-7C29-49E2-817D-494E4518E31A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448CD569-724A-41A4-B115-8F439D5096D0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131BC3E1-B0B4-4838-B7ED-FE2909BD7A48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3EE98604-9D32-4C7A-BA31-BDE389FEB7F0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27A906A0-63E1-44D1-9D9F-B565C6D54516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245439E0-391A-46A5-AF58-FDED3C9134EA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3FCE2373-A224-4652-8617-16FEAF0F7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242D4788-405A-4526-9FFB-C32B9634FE23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1CB39290-7F74-4107-A1D2-AE3FA56B6A71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A98103EA-9B67-4314-A852-332890B53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6017C266-1AB4-4DF9-9B37-6F3FC40FF7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6869BBC7-4CBB-4376-8876-96E0DA3B24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A6B15E45-EFA7-43E5-BA61-A9625C067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8387C04E-1914-4468-BFD3-CA11961997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32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CA36EF7-0638-4A05-9AC5-D20C82536F92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33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4F13B17-608B-41D1-9B36-E14A03558A85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34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7FB29FE-F949-4963-9722-8D69D0FBE4FD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5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1A7D8B1-47AD-4035-AE76-DBD66F27D707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6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46130D7-2F06-4D7F-B752-890849B3CBE0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37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6BE714B-FDF0-44B7-B92C-1FE1B7D16443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8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169016E-58DC-4B9B-BAE3-FE2B8D093515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9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DD43C38-7A3B-44A3-AED8-7EA1562F15D1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7334AD95-4219-4D2A-9127-B799F2F458D7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" name="Grafiek 15">
          <a:extLst>
            <a:ext uri="{FF2B5EF4-FFF2-40B4-BE49-F238E27FC236}">
              <a16:creationId xmlns:a16="http://schemas.microsoft.com/office/drawing/2014/main" id="{6538AA1E-49D5-4F83-BEAE-CCA1ACBC4E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" name="Grafiek 16">
          <a:extLst>
            <a:ext uri="{FF2B5EF4-FFF2-40B4-BE49-F238E27FC236}">
              <a16:creationId xmlns:a16="http://schemas.microsoft.com/office/drawing/2014/main" id="{0968DF56-6E91-48A8-B8EC-0C9831B99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3" name="Grafiek 17">
          <a:extLst>
            <a:ext uri="{FF2B5EF4-FFF2-40B4-BE49-F238E27FC236}">
              <a16:creationId xmlns:a16="http://schemas.microsoft.com/office/drawing/2014/main" id="{FB92A9BA-5506-4602-B025-09BA9C5BE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" name="Grafiek 18">
          <a:extLst>
            <a:ext uri="{FF2B5EF4-FFF2-40B4-BE49-F238E27FC236}">
              <a16:creationId xmlns:a16="http://schemas.microsoft.com/office/drawing/2014/main" id="{54589DF2-072C-44DC-A63F-EC282BB65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5" name="Rectangle 19">
          <a:extLst>
            <a:ext uri="{FF2B5EF4-FFF2-40B4-BE49-F238E27FC236}">
              <a16:creationId xmlns:a16="http://schemas.microsoft.com/office/drawing/2014/main" id="{849AFA9B-F73B-457F-9F98-F311168A021A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6" name="Grafiek 20">
          <a:extLst>
            <a:ext uri="{FF2B5EF4-FFF2-40B4-BE49-F238E27FC236}">
              <a16:creationId xmlns:a16="http://schemas.microsoft.com/office/drawing/2014/main" id="{9440B765-2EA0-4DC4-9861-8F2E750837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7" name="Grafiek 21">
          <a:extLst>
            <a:ext uri="{FF2B5EF4-FFF2-40B4-BE49-F238E27FC236}">
              <a16:creationId xmlns:a16="http://schemas.microsoft.com/office/drawing/2014/main" id="{EB7AEA75-FA55-4E87-B904-2ADF37544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696B7BF4-BF28-4827-B9F6-A3ECC0F0F424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9" name="Rectangle 2">
          <a:extLst>
            <a:ext uri="{FF2B5EF4-FFF2-40B4-BE49-F238E27FC236}">
              <a16:creationId xmlns:a16="http://schemas.microsoft.com/office/drawing/2014/main" id="{371493A6-0E0F-4A4C-9125-B721AC54B942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id="{8DC94E64-0D62-4F84-BED9-4FA2CED7D05C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74F5D25A-E856-4AFD-8472-F1FFB177C21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CB9524-69B9-490D-A352-293D8933DA82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3BE5A2E-7ECF-461F-B139-19CA944E59E7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A575CA6-0D4D-4C31-89AC-AFD23DED8E15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6DA3A10-4E4D-4FB1-B78E-BB2B69A673F6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B93CD72-A0E9-4CAE-838B-EFF944769D3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D79ABD3-8A04-44F5-806C-707C89081DC6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260B9D34-E141-4173-85A6-63AE1719F93B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6C8689E-D910-4B2B-B72D-5722126E5D7C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B898C0E4-8341-43D1-AAF4-24E286BB6F5A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DCD6A5AB-07FA-46C0-A986-6AF81225AE2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28126B34-E866-40B8-BF7A-49FD54E70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8E7DE4B6-55F0-47B1-95E8-97AFF58CB7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1E34821D-B193-43B2-BB51-E84CFBD0AA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A59301E8-2B57-4882-B8B0-45B237DD10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B538029E-D896-4518-B5B0-4A4ECA3BD9C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9568F53B-F57E-41D8-AC9C-18E2F2D69C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21F3B964-6068-485A-8F69-644022771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6BD9F56F-A679-451E-8F7D-74CEBB188E3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CF331E00-6C56-49E3-ADDF-DD4CAB0B6E5A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5B4EAAE-5902-4870-B9FE-7D7F6D775DBB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7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85C76B-2094-4DD8-A296-2E4E44784A2F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8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3A48D53-AC0D-4A80-828A-5700F798D660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9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2B7C57A-2498-4F2D-B9E4-5E7FDAA285F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0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7FD352A-F810-4D5D-B6B6-CFB72ADAA74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1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44E57CB-F6A2-4186-AF31-E6C8BB236B15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2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59B2B1-935B-492C-88B0-70A056FBB0E2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3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D68B8C4-5020-4422-9FEB-7D8B5D59DD6D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4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5FA0588-15B8-4267-A4E5-87A9B969B9C0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D262D54A-4B55-4F0E-8E63-246308AD9C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04FCF03A-9AF7-4898-9057-ACB053961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A919766F-5574-43B2-9395-1C57606F7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E0F2BDC7-5EE8-4677-B4F7-72E0460FA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" name="Grafiek 20">
          <a:extLst>
            <a:ext uri="{FF2B5EF4-FFF2-40B4-BE49-F238E27FC236}">
              <a16:creationId xmlns:a16="http://schemas.microsoft.com/office/drawing/2014/main" id="{85D4A971-3919-4CEB-9E87-AF74CAE49E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" name="Grafiek 21">
          <a:extLst>
            <a:ext uri="{FF2B5EF4-FFF2-40B4-BE49-F238E27FC236}">
              <a16:creationId xmlns:a16="http://schemas.microsoft.com/office/drawing/2014/main" id="{B79530D7-8D4E-441A-B4D4-CDA995708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BD623029-3D38-4C08-BFBD-600A48825ADD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7" name="Rectangle 2">
          <a:extLst>
            <a:ext uri="{FF2B5EF4-FFF2-40B4-BE49-F238E27FC236}">
              <a16:creationId xmlns:a16="http://schemas.microsoft.com/office/drawing/2014/main" id="{C19905A0-8FF1-4750-A624-E2F58E92A41E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376FA8B7-D0C6-4C6D-90EB-907EDD1A5066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8365274E-45C2-4B9A-A41E-F7F68702B4B7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96B69D86-F6D2-468E-9E67-94B93261DBC8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B58EF4EB-782C-4442-8B2C-F236BEB3B03D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3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9E67F35-5EDF-4BE8-8EDA-A14D693B0606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2E8FC63-6EE9-4383-9533-C0D6D9CE5104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CB0DFA-5837-4F12-89F5-858A3B2A934C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D1658F-980B-43E0-A930-679BECC13DB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5578B2-2718-446A-94CE-FA12A1A5402B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D12B288-E2BE-4820-B44B-0A3D5E25CD1A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C68D5FF-B6EA-48E8-8558-02F50E0556A8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E84CFF2-5543-4599-82B5-3DF5A0B4271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EBCF23F0-0059-4338-8BFA-963FBCFA069B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D84E784B-DC4C-469E-B8F6-1A17F1DD630B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E88D4BED-53F4-4482-8A75-5E10EB7E6E63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B814A5B3-5732-44F9-AE7B-B08EBF3EBCFA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31750</xdr:colOff>
      <xdr:row>25</xdr:row>
      <xdr:rowOff>7938</xdr:rowOff>
    </xdr:from>
    <xdr:to>
      <xdr:col>8</xdr:col>
      <xdr:colOff>31750</xdr:colOff>
      <xdr:row>35</xdr:row>
      <xdr:rowOff>7938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9EEE798F-17F6-470E-AE4A-D9BEB1413C96}"/>
            </a:ext>
          </a:extLst>
        </xdr:cNvPr>
        <xdr:cNvSpPr>
          <a:spLocks noChangeArrowheads="1"/>
        </xdr:cNvSpPr>
      </xdr:nvSpPr>
      <xdr:spPr bwMode="auto">
        <a:xfrm>
          <a:off x="960438" y="3992563"/>
          <a:ext cx="2182812" cy="16668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08D89573-A430-45B7-9542-85A2DE747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BBFBC015-88E4-492C-91A1-5FD17AADD9DA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8F5CCDCE-0DD7-43D7-BFC7-10B0C329905D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F3B20614-EDA6-488E-893E-41B5975F2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28F3DFEA-31A7-4F39-9E27-F9F8F631B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BA2FEE42-B3D5-4F45-B8F6-8607459B3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1F7485EC-B0BE-428F-B24D-A773513DB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5681129C-BE8B-49D7-867C-2EC926B508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8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4161A02-C577-4F26-894B-044D64227647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9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2E79EE8-78BC-4B0B-9137-5E6A8B22DD3A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30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9847C49-B632-4A63-AD62-C106FC009721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1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0874FA6-B011-4350-98C3-8B360C75A36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2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067B707-80E9-4C16-B58E-CF51B12BAA75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33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038C5C3-3542-42C5-9A5C-CD580807698D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4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FB01F40-CAF0-4662-9862-F17F71DDDF34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5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BD5924-17BE-4A62-8F10-B57774E9EFE0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211666</xdr:rowOff>
    </xdr:from>
    <xdr:to>
      <xdr:col>4</xdr:col>
      <xdr:colOff>19050</xdr:colOff>
      <xdr:row>4</xdr:row>
      <xdr:rowOff>95250</xdr:rowOff>
    </xdr:to>
    <xdr:sp macro="" textlink="">
      <xdr:nvSpPr>
        <xdr:cNvPr id="4" name="AutoShap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1FDEC-DE8A-488C-963D-E4303C59F99F}"/>
            </a:ext>
          </a:extLst>
        </xdr:cNvPr>
        <xdr:cNvSpPr>
          <a:spLocks noChangeArrowheads="1"/>
        </xdr:cNvSpPr>
      </xdr:nvSpPr>
      <xdr:spPr bwMode="auto">
        <a:xfrm>
          <a:off x="609600" y="372533"/>
          <a:ext cx="2669117" cy="501650"/>
        </a:xfrm>
        <a:prstGeom prst="actionButtonBlank">
          <a:avLst/>
        </a:prstGeom>
        <a:solidFill>
          <a:srgbClr val="FF0000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chemeClr val="bg1"/>
              </a:solidFill>
              <a:latin typeface="Arial"/>
              <a:cs typeface="Arial"/>
            </a:rPr>
            <a:t>knoppenblad</a:t>
          </a:r>
        </a:p>
      </xdr:txBody>
    </xdr:sp>
    <xdr:clientData fPrintsWithSheet="0"/>
  </xdr:twoCellAnchor>
  <xdr:twoCellAnchor>
    <xdr:from>
      <xdr:col>1</xdr:col>
      <xdr:colOff>114300</xdr:colOff>
      <xdr:row>65</xdr:row>
      <xdr:rowOff>0</xdr:rowOff>
    </xdr:from>
    <xdr:to>
      <xdr:col>4</xdr:col>
      <xdr:colOff>19050</xdr:colOff>
      <xdr:row>65</xdr:row>
      <xdr:rowOff>0</xdr:rowOff>
    </xdr:to>
    <xdr:sp macro="" textlink="">
      <xdr:nvSpPr>
        <xdr:cNvPr id="5" name="AutoShap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07528B5-88CA-493F-A49F-B0807DEDD90D}"/>
            </a:ext>
          </a:extLst>
        </xdr:cNvPr>
        <xdr:cNvSpPr>
          <a:spLocks noChangeArrowheads="1"/>
        </xdr:cNvSpPr>
      </xdr:nvSpPr>
      <xdr:spPr bwMode="auto">
        <a:xfrm>
          <a:off x="114300" y="8794750"/>
          <a:ext cx="2552700" cy="0"/>
        </a:xfrm>
        <a:prstGeom prst="actionButtonBlank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nl-NL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knoppenblad</a:t>
          </a:r>
        </a:p>
      </xdr:txBody>
    </xdr:sp>
    <xdr:clientData fPrintsWithSheet="0"/>
  </xdr:twoCellAnchor>
  <xdr:twoCellAnchor>
    <xdr:from>
      <xdr:col>18</xdr:col>
      <xdr:colOff>253995</xdr:colOff>
      <xdr:row>5</xdr:row>
      <xdr:rowOff>0</xdr:rowOff>
    </xdr:from>
    <xdr:to>
      <xdr:col>29</xdr:col>
      <xdr:colOff>423329</xdr:colOff>
      <xdr:row>14</xdr:row>
      <xdr:rowOff>16934</xdr:rowOff>
    </xdr:to>
    <xdr:graphicFrame macro="">
      <xdr:nvGraphicFramePr>
        <xdr:cNvPr id="12" name="Grafiek 11">
          <a:extLst>
            <a:ext uri="{FF2B5EF4-FFF2-40B4-BE49-F238E27FC236}">
              <a16:creationId xmlns:a16="http://schemas.microsoft.com/office/drawing/2014/main" id="{742B16F9-C793-400C-B613-75EA457AB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253996</xdr:colOff>
      <xdr:row>14</xdr:row>
      <xdr:rowOff>160864</xdr:rowOff>
    </xdr:from>
    <xdr:to>
      <xdr:col>29</xdr:col>
      <xdr:colOff>423330</xdr:colOff>
      <xdr:row>24</xdr:row>
      <xdr:rowOff>25400</xdr:rowOff>
    </xdr:to>
    <xdr:graphicFrame macro="">
      <xdr:nvGraphicFramePr>
        <xdr:cNvPr id="13" name="Grafiek 12">
          <a:extLst>
            <a:ext uri="{FF2B5EF4-FFF2-40B4-BE49-F238E27FC236}">
              <a16:creationId xmlns:a16="http://schemas.microsoft.com/office/drawing/2014/main" id="{1AA381AC-C993-4537-A9C4-71050D553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245529</xdr:colOff>
      <xdr:row>25</xdr:row>
      <xdr:rowOff>25399</xdr:rowOff>
    </xdr:from>
    <xdr:to>
      <xdr:col>29</xdr:col>
      <xdr:colOff>414863</xdr:colOff>
      <xdr:row>34</xdr:row>
      <xdr:rowOff>25400</xdr:rowOff>
    </xdr:to>
    <xdr:graphicFrame macro="">
      <xdr:nvGraphicFramePr>
        <xdr:cNvPr id="14" name="Grafiek 13">
          <a:extLst>
            <a:ext uri="{FF2B5EF4-FFF2-40B4-BE49-F238E27FC236}">
              <a16:creationId xmlns:a16="http://schemas.microsoft.com/office/drawing/2014/main" id="{250BE6AF-BE36-484D-A70B-59384B112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253998</xdr:colOff>
      <xdr:row>34</xdr:row>
      <xdr:rowOff>160868</xdr:rowOff>
    </xdr:from>
    <xdr:to>
      <xdr:col>29</xdr:col>
      <xdr:colOff>423332</xdr:colOff>
      <xdr:row>44</xdr:row>
      <xdr:rowOff>8468</xdr:rowOff>
    </xdr:to>
    <xdr:graphicFrame macro="">
      <xdr:nvGraphicFramePr>
        <xdr:cNvPr id="15" name="Grafiek 14">
          <a:extLst>
            <a:ext uri="{FF2B5EF4-FFF2-40B4-BE49-F238E27FC236}">
              <a16:creationId xmlns:a16="http://schemas.microsoft.com/office/drawing/2014/main" id="{3F5CF170-3786-4CB8-8256-0D2EFB2DF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253996</xdr:colOff>
      <xdr:row>45</xdr:row>
      <xdr:rowOff>10470</xdr:rowOff>
    </xdr:from>
    <xdr:to>
      <xdr:col>29</xdr:col>
      <xdr:colOff>423330</xdr:colOff>
      <xdr:row>54</xdr:row>
      <xdr:rowOff>7470</xdr:rowOff>
    </xdr:to>
    <xdr:graphicFrame macro="">
      <xdr:nvGraphicFramePr>
        <xdr:cNvPr id="16" name="Grafiek 15">
          <a:extLst>
            <a:ext uri="{FF2B5EF4-FFF2-40B4-BE49-F238E27FC236}">
              <a16:creationId xmlns:a16="http://schemas.microsoft.com/office/drawing/2014/main" id="{7FE72DD9-7366-47B1-8300-AABCBD9AC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245532</xdr:colOff>
      <xdr:row>54</xdr:row>
      <xdr:rowOff>152402</xdr:rowOff>
    </xdr:from>
    <xdr:to>
      <xdr:col>29</xdr:col>
      <xdr:colOff>414866</xdr:colOff>
      <xdr:row>64</xdr:row>
      <xdr:rowOff>16934</xdr:rowOff>
    </xdr:to>
    <xdr:graphicFrame macro="">
      <xdr:nvGraphicFramePr>
        <xdr:cNvPr id="17" name="Grafiek 16">
          <a:extLst>
            <a:ext uri="{FF2B5EF4-FFF2-40B4-BE49-F238E27FC236}">
              <a16:creationId xmlns:a16="http://schemas.microsoft.com/office/drawing/2014/main" id="{B830A1A0-B36E-4346-A417-1419CCFD6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B0FD1E63-AB0A-464B-BCEB-661DD406B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69B8E8C9-DE8B-457E-90C6-AE77C71B3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2A6E877E-111D-4F63-8AAA-30E9CEDD2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60396391-AA3E-44BB-BC45-1F99E4B242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" name="Grafiek 20">
          <a:extLst>
            <a:ext uri="{FF2B5EF4-FFF2-40B4-BE49-F238E27FC236}">
              <a16:creationId xmlns:a16="http://schemas.microsoft.com/office/drawing/2014/main" id="{CB858E47-360E-4D43-A49B-0F3286E3C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" name="Grafiek 21">
          <a:extLst>
            <a:ext uri="{FF2B5EF4-FFF2-40B4-BE49-F238E27FC236}">
              <a16:creationId xmlns:a16="http://schemas.microsoft.com/office/drawing/2014/main" id="{869CF534-6D2E-4282-BEEC-56FF0E996B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9C89BF94-8897-439C-9367-A46000B17E2C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7" name="Rectangle 2">
          <a:extLst>
            <a:ext uri="{FF2B5EF4-FFF2-40B4-BE49-F238E27FC236}">
              <a16:creationId xmlns:a16="http://schemas.microsoft.com/office/drawing/2014/main" id="{C3DD09C1-34A5-41A6-8424-3C0EC39C81A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D36ECF3B-B4F7-4C2F-AD88-32BF1494DA57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7A0DF1C3-663B-4B02-8BCC-ACB2450F9F9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2813ED03-00CD-4B03-B3C9-03E1CF06968B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DDD47521-C2B6-4236-AE61-249F671FC174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9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CE546A-EC6A-442A-9A8B-8C9D74D8D3A7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0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DD75D68-7B3B-46AD-84CB-02187B482794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1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59F3FCD-09CE-4F97-93B8-FCECAB241963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2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03C1D16-53BE-4E59-BE0F-72FC3D48DDF7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3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A712893-20E4-47CB-8FED-38974A9F8D15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4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6B46E94-FCAC-4581-9B5E-60E61156BD1D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5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A7C3835-8614-4694-BF3F-0057E9EA6A3F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6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2EC33B0-D1AE-4DF2-AD50-30FF7CAAE03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AF8A7F8B-A18C-4719-BFC3-48F0AD62FE5B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177C1B12-8EF5-4B80-A701-2779018387C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91FC6E57-5512-4440-9732-E5C969EFD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00649789-EEEC-4AE9-8C78-8BCF5DDDE4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D6742805-D14D-4EFF-AF16-B9768FBDA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F7732B02-4A54-4C57-8A7A-6441837F1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F98F7B05-D6DC-40E9-A321-A48AD4883BAB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52E68DED-58A3-4BD0-A577-189D26A98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F450B9AC-3DFD-4B15-9A43-99B5ADB8D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29F39EA1-472F-48CB-B285-906EF975F941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9EB71627-4498-44B2-9140-44A175855765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D8BD0264-32B0-4C28-8A33-601C4C97ADD2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7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93FB631-F245-4096-B48E-E160BE1B4107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8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76B9B5F-2B2C-4A8C-B1E1-DC439491C13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9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EBEA27-7691-494E-BD0B-5EC15BBBA46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0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C0B8EAA-30B1-44AB-84F5-21824FE31549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1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609B48B-6C4C-40B3-9BB5-64C37C129CC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2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FB78D5B-5959-40D7-8894-B0AD42FEE8A4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3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F30670D-9C19-4007-AEF4-3BDB4E8DDF6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4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110FD56-EF1C-4843-A492-A196ADEBDAED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31A793A0-6B0D-43F2-BE11-EA53C435CA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0CDDBA28-0783-4934-AB43-645FF6E3E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9C7DB229-6312-4D5D-AB5D-4DC8046C94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4B6B657C-0F7D-47BA-A759-000EA9AD6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4" name="Rectangle 19">
          <a:extLst>
            <a:ext uri="{FF2B5EF4-FFF2-40B4-BE49-F238E27FC236}">
              <a16:creationId xmlns:a16="http://schemas.microsoft.com/office/drawing/2014/main" id="{CEF4579E-2E83-4A9B-ABD6-8018135703DE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" name="Grafiek 20">
          <a:extLst>
            <a:ext uri="{FF2B5EF4-FFF2-40B4-BE49-F238E27FC236}">
              <a16:creationId xmlns:a16="http://schemas.microsoft.com/office/drawing/2014/main" id="{1208FAD6-FBD1-40DF-BBF1-5CDC38C4F1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6" name="Grafiek 21">
          <a:extLst>
            <a:ext uri="{FF2B5EF4-FFF2-40B4-BE49-F238E27FC236}">
              <a16:creationId xmlns:a16="http://schemas.microsoft.com/office/drawing/2014/main" id="{159668B3-8ACD-4C61-9FE4-E922917735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5AA33906-F8DF-46E3-866D-91E4FF0D1B5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8" name="Rectangle 2">
          <a:extLst>
            <a:ext uri="{FF2B5EF4-FFF2-40B4-BE49-F238E27FC236}">
              <a16:creationId xmlns:a16="http://schemas.microsoft.com/office/drawing/2014/main" id="{E0124983-B772-40D4-BE86-A96DD08DB13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AA571F5D-A772-4DB0-8941-B3C9A278000B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id="{8C2F39DC-7B81-44C4-81EC-5C4EF5398EFB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F1D0699-EE5C-40A9-AE08-93DC90ECC34E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3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0694B38-4B46-445E-A621-9FA3F41E6115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4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BA7CEFF-1BAB-4ECB-9449-066954C0D6FF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5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9F2F4C5-E233-45BC-B900-739493A5D8BD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4C46E9F-1575-4F97-8097-C19FFDBAC190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0433ED5-C65C-4850-B56A-62D843697BC3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8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B0019CE-6D87-4844-9F7C-96F52D0DB7D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9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6B7F8B8-5994-41C8-8F6C-10D9AE480836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0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D15F38-7F57-4587-9182-D384038E3323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AAB74911-E6C1-44DD-AD67-96D42D079502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F1CA6930-619F-4599-8983-F1A1636A9E27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05F67F8A-1CB9-426D-BE94-49A89EF45D7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1EA5C812-AE0F-48AF-ABFD-87D43FDDC43F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8DF48C3A-B64A-4672-87FB-5B0261E5026A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9831BC67-AFD5-453A-8ED9-AF808F103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D2948F38-9A2E-4020-87ED-CDF6DBF24688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F5AA6A89-EDF1-4533-91C9-B20CFCAB12D5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C82AEE8E-2609-467E-A81F-3A3908647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1D6DBA2A-EB49-4EEF-B8FE-A8FFF2FA5A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7BAA00AC-FBCF-4595-BDA9-BB17F00B93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37485561-3273-4639-8103-B0B1AC29A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5544DEDF-1FA1-405D-B5FC-2F54F4499D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3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D6C5850-E765-4AE2-8C4C-7B5655830500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4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C6343F-B691-4EFA-ACA9-95E63FD4472D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5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971BA17-2FB7-4BDE-B173-FDE2CBEDA2D2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EC139BC-DD9A-4362-AADC-7C3FF21E38A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6B522D0-2B73-4FC4-B3DD-32D26D0D35D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8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B9921CE-38E1-4EAB-B59F-29D377FEFF2C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29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3462CB2-3336-4807-8B62-63C50D238E00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0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EBE059E-214F-4469-A344-8BC15993CF8D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512D03F-152E-4A0A-B539-8D8344246FD4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DDD3984-91B0-44E9-B5B0-5D28E4EC6B9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04ABB4D-239A-4BFE-9E04-577CC8D05E87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CC7454B-EF1F-4CFA-9E35-3933756247DC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63380947-160E-4E60-AFB3-31856C241C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FFFE922D-7F09-4191-88EB-3A216D198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4DE6E0DF-D5BD-460A-A15D-133ADCBED7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43247354-058B-42E7-82E2-57901EE83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A668E0D2-3DF8-4746-A9B6-34A7D57FBA23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2A8027F6-BBD3-423E-9B69-445CECEA03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9FB0E288-28F8-4132-9536-6F2029DA64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5072DD81-62B5-4B42-97E5-3A04F1887F1C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F942B3-405D-48CD-9A2A-A04ED3A33C7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116DB4F8-E666-49B1-B3FD-AA4F4E2904E3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20C5204-5BB6-4417-91C2-E197EA8E66E9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74619CB-857B-41A3-B465-8DE75E82C79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38F00C3-5D18-4DFF-AFDA-EC049AD499FC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7417129-72F5-4065-B12A-361805412CF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8CB7F00-CAD9-4D91-A771-A3FF75DF455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ED23E59-9AC8-4A0B-8504-88A4C1114CE2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363EE5-79BA-4FE8-B476-2A737D0CC3EE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3BD96F6-488D-48FA-B7D5-39206292E2AE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0B3F1AE-B25A-46EA-85EC-636B588BC898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56EC7FC5-8072-4F2C-8C47-3E2F62E39711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2E93B092-B65E-41AA-B45C-29B53953CF29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036D4B42-1BF3-4C2B-8046-DD0D2A73CF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16">
          <a:extLst>
            <a:ext uri="{FF2B5EF4-FFF2-40B4-BE49-F238E27FC236}">
              <a16:creationId xmlns:a16="http://schemas.microsoft.com/office/drawing/2014/main" id="{852F2DCF-050E-4B6F-B452-BB0A3609D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17">
          <a:extLst>
            <a:ext uri="{FF2B5EF4-FFF2-40B4-BE49-F238E27FC236}">
              <a16:creationId xmlns:a16="http://schemas.microsoft.com/office/drawing/2014/main" id="{7B221205-6855-4DC0-8BDF-715CA1DF9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15068BE6-2A8C-415B-9C19-647C7FA220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7819EA40-FE4F-4939-9F5F-3AC125EC3E47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F3AC308D-A0D3-4B6C-8BF1-00AB9A37C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7319C83A-4F2E-46BD-89C1-41447C270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C71409F-797D-4276-B997-A6B2FCBAA27B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D7A8E68-B8B9-4F8A-AF29-AB50910C72A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663AA57-8520-4BDB-B45B-AF6FC180EE3A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FEDB80F-E1F9-4BD4-80D7-9C464B56FF73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50967C8-A4AE-4AD3-897D-0C235A596428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E3707D4-A661-4498-ABC9-75C7D5535BFE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1C4EFAF-64F5-456B-B1FE-4359E94B7F6D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D22172-B283-4476-BBC5-F01305A217DE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7596390-FDEA-4E97-A50A-156872BC91F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F8BE444-E2DF-45BB-A263-3CCAD710ACF2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FCB02E5-A4FE-452A-B667-2AEC90283FAE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" name="Rectangle 20">
          <a:extLst>
            <a:ext uri="{FF2B5EF4-FFF2-40B4-BE49-F238E27FC236}">
              <a16:creationId xmlns:a16="http://schemas.microsoft.com/office/drawing/2014/main" id="{F9B3A4F4-A80B-4607-9BC7-0ECA8B712470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7A2A5EE7-1915-400F-8C37-29765A79E6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07768304-6FD5-4C3A-BD2B-073D48E239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26433DAB-DCD8-4644-9A66-C96E75F2B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9482E7AC-7B65-4ACF-9F26-6CFB4AD1F9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C543C511-8CC1-431E-83A3-439D7CA3260F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3EC5200C-CF54-4C9D-BD98-7514B1B856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FFB3EFE1-416D-4918-96D3-44356D751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AE43677D-6803-4356-89D4-9374D46FCC9E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6B826B3-84D7-4F66-8AD2-17DE586E2137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1B4A6A-616E-433C-B15F-FD0DF1A5B395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BE30DD-EC11-4F8F-AF7D-9DA025D4E635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0F8A998-DB33-4F4A-A717-38762754C7DB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AA6F401-4A0C-4786-BC82-522C372CA832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5D09F61-0484-4CB3-AD92-105D17105099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7F03D6E-E65E-4859-B16B-B798D94DC411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A89033-449E-42C1-B374-60759CA9B150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A7E10A5C-B347-40AD-8AB5-1A0F38C47965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5BE04376-B14D-4CEB-A88B-7CD09BBA119B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B212A0F0-92B8-4FD7-B200-269476FE2843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C3B65E72-2F57-4D59-9F2F-9D111640C7C9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3C78BA48-34B3-4636-867F-36185F26D0F6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30838C85-F8C2-4B5B-AA8F-14AD6DA412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90BE7BED-0AEB-43A6-998E-A44582A70B42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BAA5C426-2CA1-4127-87E7-2927C6C2CA98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361C3244-0E06-486E-8DFB-C0A870462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E2305F7B-E03B-4D31-A6E5-7F387963B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E354DA39-BD83-4BFD-8D19-BE7C7EE2F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C5BCC205-73AC-470E-A1E3-4FCA1E0C91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7BFD7468-01FB-46FF-A51E-71E85DF3A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23" name="Rectangle 170">
          <a:extLst>
            <a:ext uri="{FF2B5EF4-FFF2-40B4-BE49-F238E27FC236}">
              <a16:creationId xmlns:a16="http://schemas.microsoft.com/office/drawing/2014/main" id="{586F23D8-1BBB-4AD7-BC7B-FEC2E46DAE2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32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1353A5-6B40-4C05-BC64-DBE0B3324039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33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179F0BD-B22A-48A5-87CC-A6092207D7E7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34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85E0FBD-E543-41DB-8482-0618A3D95472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5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EB3D18F-FDCC-4D97-AE35-D7AC88F11819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6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AAE83D4-D8B7-48A0-995B-7C0AAAA55019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37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4042D73-BC72-40F6-B3FE-634AC1AA966D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8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832A1A2-DD02-476D-ADEE-BD26F9A01824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9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23EE66D-4D34-411A-9BC6-9ED3B72FFAA4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479F623E-C5E8-4185-A9B4-A9AB6E69B401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1D998996-B63B-4EB7-BCF3-42E9ADEBCFCE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EF876D4A-C8F9-4DD0-A72C-E0A662B55DA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9BC2797D-095E-40F9-B9CC-0750BC391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AA922483-82C4-4A38-B4E9-55C62821A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90B7E0E6-B510-4CC4-ADA2-4B7115C5E1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6EF06B28-ACFF-43EC-B994-53244ACCE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7" name="Rectangle 19">
          <a:extLst>
            <a:ext uri="{FF2B5EF4-FFF2-40B4-BE49-F238E27FC236}">
              <a16:creationId xmlns:a16="http://schemas.microsoft.com/office/drawing/2014/main" id="{8E7992D8-8E64-477D-8A2A-BA4B9F5023CD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8" name="Grafiek 20">
          <a:extLst>
            <a:ext uri="{FF2B5EF4-FFF2-40B4-BE49-F238E27FC236}">
              <a16:creationId xmlns:a16="http://schemas.microsoft.com/office/drawing/2014/main" id="{C22CF5E4-85AE-4DE1-BD45-159015C72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9" name="Grafiek 21">
          <a:extLst>
            <a:ext uri="{FF2B5EF4-FFF2-40B4-BE49-F238E27FC236}">
              <a16:creationId xmlns:a16="http://schemas.microsoft.com/office/drawing/2014/main" id="{178D2C00-6C2A-4B0F-B241-ED8EF10DD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B2DA58CF-045C-4904-AE21-78AE44E08B7E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7315DD36-E47C-4DD0-8554-BDF815130D17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6FEA873-B83A-4843-ACCC-3BBA8F73DA86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19ED3F1-9C59-4216-B8F9-F3866B64CF82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FFFFC55-110D-4700-96C9-ED0E805EE4FF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EDB8DF7F-AF91-4FCB-83C5-9A9C6319CAEC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69D6575-24E4-4D4E-9434-5E667E5FBD5A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9A9C05B-CEC4-43F0-97CD-B919C56D74B2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0E54346-D525-4E19-B3C2-A9504E32584D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1F4027-60A5-4BE3-8F42-2952770CFF9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D302772-8382-4625-83EC-7541CC84E07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469BC2A3-054F-416D-8CA2-35436B0F4F3E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C84B6E38-B290-4DE2-B542-29FC79B0542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4010D032-DDA6-4507-89FD-EC9B1D2BB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FD45747A-F9EB-4C44-AA3B-C69ADAFE1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9104D18F-2E44-4705-BC9E-B933C35AA2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EB65BE56-7594-440B-9C76-DA9644770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1E39E6E3-DDB4-4DF1-BD4A-7428EB5098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32140D5A-2716-45B3-AF5E-7FAF8AAD4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9" name="Rectangle 2">
          <a:extLst>
            <a:ext uri="{FF2B5EF4-FFF2-40B4-BE49-F238E27FC236}">
              <a16:creationId xmlns:a16="http://schemas.microsoft.com/office/drawing/2014/main" id="{67B660B2-5157-453A-B770-D85D69C0FAF7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87884791-2AFB-4BEA-A4D2-6B0A84E2EF3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A8E4D947-7365-4800-8500-FE16161B445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5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DED169-64A0-45C5-8C31-E363D4EEFAB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6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2ED929C-454F-46EB-BB0A-C09AE7A3CC4A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7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2813A0-CCD0-47DD-B373-8ACEBEE0CF8C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8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730343CD-2C5A-4882-BC5E-C26ECAC77B0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9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3FA2E91-5E8B-4EA3-8413-91EEACEC3040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0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8D42CC6-8E65-4BB5-8D58-E21E9E798F5A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1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4ECA980-4AC1-4416-9776-AC05E1A817A9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2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29ED7F9-37CC-4E45-A1D2-2840EB3C2A58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57150</xdr:colOff>
      <xdr:row>0</xdr:row>
      <xdr:rowOff>139700</xdr:rowOff>
    </xdr:from>
    <xdr:to>
      <xdr:col>18</xdr:col>
      <xdr:colOff>387350</xdr:colOff>
      <xdr:row>3</xdr:row>
      <xdr:rowOff>12700</xdr:rowOff>
    </xdr:to>
    <xdr:sp macro="" textlink="">
      <xdr:nvSpPr>
        <xdr:cNvPr id="2" name="Text Box 2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A01D8C-B4A1-4F18-8DE4-FEAD533CC638}"/>
            </a:ext>
          </a:extLst>
        </xdr:cNvPr>
        <xdr:cNvSpPr txBox="1">
          <a:spLocks noChangeArrowheads="1"/>
        </xdr:cNvSpPr>
      </xdr:nvSpPr>
      <xdr:spPr bwMode="auto">
        <a:xfrm>
          <a:off x="6680200" y="139700"/>
          <a:ext cx="1530350" cy="349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F61CAC8-837E-4A54-B426-544697083653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DD02757-4331-4B1F-BCAD-1040381628C1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A4FA76E-1C21-4AB6-9114-39F339881773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79C82F4-5A3A-4D99-8C10-D32273F217C5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D3D6D63F-DFA4-4B3E-8A13-A05922EEC600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F9084F77-AA8D-4FB6-A792-5C5730CC2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16">
          <a:extLst>
            <a:ext uri="{FF2B5EF4-FFF2-40B4-BE49-F238E27FC236}">
              <a16:creationId xmlns:a16="http://schemas.microsoft.com/office/drawing/2014/main" id="{38CF2AE1-48B7-4F98-AFA4-30C56243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17">
          <a:extLst>
            <a:ext uri="{FF2B5EF4-FFF2-40B4-BE49-F238E27FC236}">
              <a16:creationId xmlns:a16="http://schemas.microsoft.com/office/drawing/2014/main" id="{1A36AE5C-1E03-49C3-A347-8EF2FD582E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60A70366-057C-41F1-8C43-42A1AFEC3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7E841DD3-3C34-4497-B145-E8B3E050C67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CDAC3179-FDF3-418C-B518-B06C19156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FE3D4B82-1F1C-4473-A8F6-815AC6D43A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4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EC2929-6FB5-45D6-8756-39ABE481688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5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ABB081DE-52BB-4F0D-BFF2-9A9DF2F683A6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6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FAE88B6-30DA-4AA9-827F-2A9AAC2BBEDB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7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660D9FF-BFD1-4D78-A082-FBF4157BFBC6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8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A4A0F4F-6324-40C3-9A2D-A6FDA977FF52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9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1DD08C4-0049-4197-B00F-42F87D5353D1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0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1C2EC306-7470-408E-9FB9-8834C525F228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1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558CEB6-58DC-4964-8FA6-6DC529839A48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99BC98D8-19B1-4168-879A-2D455B02809C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493297C4-AEFD-4266-80C5-108BB93FD465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416771B0-8146-45AC-A854-14A3DDFF5B7F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ECABF114-CF89-423F-AD02-12AEFE22732B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96FB95A4-0CB6-4A4E-99D9-9684C8D9B794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9E8FBDCB-6224-476F-92EE-BDF2CEA60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724ABA17-DF25-4D67-8BEC-4120B5C6383E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F7D259FB-DB5E-470A-9C3A-B87655B2694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32A556C4-4C7D-4FDC-BC36-B09CEACB5C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C059FBC9-7AC4-4BB2-A4B6-BF3DA82EAF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0EDB5E03-367D-4CED-AE9A-7CA083B4C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85D3E04F-1E8D-4C0D-97A7-64A5ED608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B9B6199C-ED68-4476-A821-3B4B52F78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23" name="Rectangle 128">
          <a:extLst>
            <a:ext uri="{FF2B5EF4-FFF2-40B4-BE49-F238E27FC236}">
              <a16:creationId xmlns:a16="http://schemas.microsoft.com/office/drawing/2014/main" id="{F05F4E59-9BF6-41B3-A5F8-100825B79009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4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D851AF-CA57-4881-B7DC-6C08EA23532A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5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7FE11B9-41DD-4D6E-9889-4C77181506FD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6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617FA1D-678D-4BC4-B7AB-2663E1109EB1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7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5724E1D-90E4-494B-B7D0-1D5BA368D2DC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8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13D1665-AFBF-4B81-840C-2739018A5357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9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0111C44-C5D8-452D-A982-4FF694D8BB12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0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3B9BE90-19EE-4B69-AA23-792DFFECA1E6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1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4C53053-5EC0-440D-90BC-6360BD66DDD8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10702</xdr:colOff>
      <xdr:row>3</xdr:row>
      <xdr:rowOff>7135</xdr:rowOff>
    </xdr:from>
    <xdr:to>
      <xdr:col>21</xdr:col>
      <xdr:colOff>535754</xdr:colOff>
      <xdr:row>32</xdr:row>
      <xdr:rowOff>83335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9436F68E-9784-4C2C-93D4-14C9ADA0A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90C073-9C29-49D9-B42B-BFA9545298B7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A7FE2D9-CD8A-43BA-A416-E36DCB198FF3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1B4323C-C1B1-45C0-AFF4-63EC53086FD2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641780-F977-4BED-A1D0-665915CA4589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46BA2E3-CE7E-47AD-A4EC-FB1DF4B3351D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1E2698-F784-4403-A5AD-8537440DF956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E48B2BF-C393-4560-B139-38C12025A648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C3135C-D1B1-415A-9B05-9163C84E2EE9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256853</xdr:colOff>
      <xdr:row>2</xdr:row>
      <xdr:rowOff>124862</xdr:rowOff>
    </xdr:from>
    <xdr:to>
      <xdr:col>21</xdr:col>
      <xdr:colOff>523874</xdr:colOff>
      <xdr:row>32</xdr:row>
      <xdr:rowOff>82162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1FF4D08E-2AC1-4BFF-B1C6-C5C8984D4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FCAD3E3-29C0-4587-95BA-E52AE3FD9CE1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BA9B94A-A65C-4EB3-86F2-829C914733AD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384B544-6B56-406D-9A61-ACB0842AFCE3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8A01269-9FA7-4FA4-9E34-8A91A2219698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EDD6FAA-D7C6-47A6-87ED-8FB54B58D76E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EA9677-5A67-446C-AC15-D209459F4B30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A9D129F-BFEB-442D-8683-FB391BD20EE1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2C10BD-63B1-4C2B-8D03-6F759BD5C164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249721</xdr:colOff>
      <xdr:row>3</xdr:row>
      <xdr:rowOff>10699</xdr:rowOff>
    </xdr:from>
    <xdr:to>
      <xdr:col>21</xdr:col>
      <xdr:colOff>497692</xdr:colOff>
      <xdr:row>32</xdr:row>
      <xdr:rowOff>101026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34097332-27B8-4221-83C5-F62AACD16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D83DE28-3F8A-4218-B5E3-A94881C61DFF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279CDAD-3B20-4188-8173-F0D6276DD810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49C934-062E-45C0-9817-F73731962833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6AF475-F603-4688-907B-3D6ECDD5F0B7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5CDF56E-BE92-4B4C-9D9A-992C09019963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0EC15AD-F02B-485E-BD2F-A9CB4FD75E28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6614FDA-EDE1-4811-B6BB-C9D05E17C25E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0DC951B-27FE-403B-9BAB-764C8C07CB31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10701</xdr:colOff>
      <xdr:row>3</xdr:row>
      <xdr:rowOff>3567</xdr:rowOff>
    </xdr:from>
    <xdr:to>
      <xdr:col>21</xdr:col>
      <xdr:colOff>535753</xdr:colOff>
      <xdr:row>32</xdr:row>
      <xdr:rowOff>89292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BDC9A6A7-9E9A-46D9-AFA0-C402F2972D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910DCD-05B9-41FB-862F-84A00F158FDD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E2067B-4DDD-416A-973B-F29C0AAE94A0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DC35EA7-012A-4C0A-8C34-AE214751461B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2480B3-B7E2-418A-94AB-03F857A145D3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6A55632-65EC-434E-8112-D33F5F9CDDAD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FCC9E51-9DF3-4716-8893-CE805ED85F23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76C96DA-A131-4586-9FAE-75282BB81B77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F2FC897-7F69-4F07-9619-F47DF26F64AE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253287</xdr:colOff>
      <xdr:row>3</xdr:row>
      <xdr:rowOff>3569</xdr:rowOff>
    </xdr:from>
    <xdr:to>
      <xdr:col>21</xdr:col>
      <xdr:colOff>510783</xdr:colOff>
      <xdr:row>32</xdr:row>
      <xdr:rowOff>89293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9E9A537A-CC4F-4161-9954-8CAA26114D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F41DB4F-600E-41C3-8B86-52AE21BFB171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E976BE-3EC1-48B2-B446-A96D496DC51D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287CF91-E059-4EAA-BF19-86269DD4EC83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7A4B13-89BC-4E41-B449-BCCCF5A8FB48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97C51CB-A2AA-46A4-9EFA-50CFE996D8BF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53226E1-B02E-44A1-8C90-F4AEAAFE6348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9ABA13E-C5DE-4503-BB7B-CBF062BC9965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AC88D81-77E7-4B96-9141-0150779293DB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16658</xdr:colOff>
      <xdr:row>3</xdr:row>
      <xdr:rowOff>10701</xdr:rowOff>
    </xdr:from>
    <xdr:to>
      <xdr:col>21</xdr:col>
      <xdr:colOff>521484</xdr:colOff>
      <xdr:row>32</xdr:row>
      <xdr:rowOff>101028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FA698B2A-6F57-416A-9D1A-73EE0D899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8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C0D6C24-41C4-4385-A863-297827DE5125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9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B8AEEC-1C66-4F33-92EA-BB14E296C55F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20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7CB98B4-CE74-4501-8647-18088E36A84E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21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B03C3D-E274-4C73-80DE-3E50EB0C17D1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22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FA42C41-F4E1-45AB-B08B-4F4BDA02EE96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23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6D5FB6F-4829-42E3-B6BE-E0E018781B94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24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71785F-5538-4E2F-A803-AB9EC6C54CEF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25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35A1C1-3B2A-4760-A006-3EF930857187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9525</xdr:rowOff>
    </xdr:from>
    <xdr:to>
      <xdr:col>8</xdr:col>
      <xdr:colOff>0</xdr:colOff>
      <xdr:row>12</xdr:row>
      <xdr:rowOff>9525</xdr:rowOff>
    </xdr:to>
    <xdr:sp macro="" textlink="" fLocksText="0">
      <xdr:nvSpPr>
        <xdr:cNvPr id="2" name="Text Box 8">
          <a:extLst>
            <a:ext uri="{FF2B5EF4-FFF2-40B4-BE49-F238E27FC236}">
              <a16:creationId xmlns:a16="http://schemas.microsoft.com/office/drawing/2014/main" id="{7F754C62-83F2-4A6C-9CD0-4BA6205C644A}"/>
            </a:ext>
          </a:extLst>
        </xdr:cNvPr>
        <xdr:cNvSpPr txBox="1">
          <a:spLocks noChangeArrowheads="1"/>
        </xdr:cNvSpPr>
      </xdr:nvSpPr>
      <xdr:spPr bwMode="auto">
        <a:xfrm>
          <a:off x="1250950" y="13557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8</xdr:col>
      <xdr:colOff>0</xdr:colOff>
      <xdr:row>22</xdr:row>
      <xdr:rowOff>9525</xdr:rowOff>
    </xdr:to>
    <xdr:sp macro="" textlink="" fLocksText="0">
      <xdr:nvSpPr>
        <xdr:cNvPr id="3" name="Text Box 15">
          <a:extLst>
            <a:ext uri="{FF2B5EF4-FFF2-40B4-BE49-F238E27FC236}">
              <a16:creationId xmlns:a16="http://schemas.microsoft.com/office/drawing/2014/main" id="{A2BF7C8C-38D9-4730-A68D-08D0557B9D65}"/>
            </a:ext>
          </a:extLst>
        </xdr:cNvPr>
        <xdr:cNvSpPr txBox="1">
          <a:spLocks noChangeArrowheads="1"/>
        </xdr:cNvSpPr>
      </xdr:nvSpPr>
      <xdr:spPr bwMode="auto">
        <a:xfrm>
          <a:off x="1250950" y="294957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27</xdr:row>
      <xdr:rowOff>9525</xdr:rowOff>
    </xdr:from>
    <xdr:to>
      <xdr:col>8</xdr:col>
      <xdr:colOff>0</xdr:colOff>
      <xdr:row>32</xdr:row>
      <xdr:rowOff>9525</xdr:rowOff>
    </xdr:to>
    <xdr:sp macro="" textlink="" fLocksText="0">
      <xdr:nvSpPr>
        <xdr:cNvPr id="4" name="Text Box 17">
          <a:extLst>
            <a:ext uri="{FF2B5EF4-FFF2-40B4-BE49-F238E27FC236}">
              <a16:creationId xmlns:a16="http://schemas.microsoft.com/office/drawing/2014/main" id="{B9E9CBE7-059E-4388-8001-F76A0619F302}"/>
            </a:ext>
          </a:extLst>
        </xdr:cNvPr>
        <xdr:cNvSpPr txBox="1">
          <a:spLocks noChangeArrowheads="1"/>
        </xdr:cNvSpPr>
      </xdr:nvSpPr>
      <xdr:spPr bwMode="auto">
        <a:xfrm>
          <a:off x="1250950" y="45434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41</xdr:row>
      <xdr:rowOff>9525</xdr:rowOff>
    </xdr:from>
    <xdr:to>
      <xdr:col>8</xdr:col>
      <xdr:colOff>0</xdr:colOff>
      <xdr:row>46</xdr:row>
      <xdr:rowOff>9525</xdr:rowOff>
    </xdr:to>
    <xdr:sp macro="" textlink="" fLocksText="0">
      <xdr:nvSpPr>
        <xdr:cNvPr id="5" name="Text Box 19">
          <a:extLst>
            <a:ext uri="{FF2B5EF4-FFF2-40B4-BE49-F238E27FC236}">
              <a16:creationId xmlns:a16="http://schemas.microsoft.com/office/drawing/2014/main" id="{CCA04AC4-3C7E-42C4-81DA-374EFD55A6BC}"/>
            </a:ext>
          </a:extLst>
        </xdr:cNvPr>
        <xdr:cNvSpPr txBox="1">
          <a:spLocks noChangeArrowheads="1"/>
        </xdr:cNvSpPr>
      </xdr:nvSpPr>
      <xdr:spPr bwMode="auto">
        <a:xfrm>
          <a:off x="1250950" y="67913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51</xdr:row>
      <xdr:rowOff>9525</xdr:rowOff>
    </xdr:from>
    <xdr:to>
      <xdr:col>8</xdr:col>
      <xdr:colOff>0</xdr:colOff>
      <xdr:row>56</xdr:row>
      <xdr:rowOff>9525</xdr:rowOff>
    </xdr:to>
    <xdr:sp macro="" textlink="" fLocksText="0">
      <xdr:nvSpPr>
        <xdr:cNvPr id="6" name="Text Box 26">
          <a:extLst>
            <a:ext uri="{FF2B5EF4-FFF2-40B4-BE49-F238E27FC236}">
              <a16:creationId xmlns:a16="http://schemas.microsoft.com/office/drawing/2014/main" id="{CF6AE6DE-23AE-4818-B3EE-E36C5D195990}"/>
            </a:ext>
          </a:extLst>
        </xdr:cNvPr>
        <xdr:cNvSpPr txBox="1">
          <a:spLocks noChangeArrowheads="1"/>
        </xdr:cNvSpPr>
      </xdr:nvSpPr>
      <xdr:spPr bwMode="auto">
        <a:xfrm>
          <a:off x="1250950" y="838517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7" name="Rectangle 29">
          <a:extLst>
            <a:ext uri="{FF2B5EF4-FFF2-40B4-BE49-F238E27FC236}">
              <a16:creationId xmlns:a16="http://schemas.microsoft.com/office/drawing/2014/main" id="{0B088F49-DB80-4020-B38B-85A96C511DE5}"/>
            </a:ext>
          </a:extLst>
        </xdr:cNvPr>
        <xdr:cNvSpPr>
          <a:spLocks noChangeArrowheads="1"/>
        </xdr:cNvSpPr>
      </xdr:nvSpPr>
      <xdr:spPr bwMode="auto">
        <a:xfrm>
          <a:off x="120650" y="837565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61</xdr:row>
      <xdr:rowOff>9525</xdr:rowOff>
    </xdr:from>
    <xdr:to>
      <xdr:col>8</xdr:col>
      <xdr:colOff>0</xdr:colOff>
      <xdr:row>66</xdr:row>
      <xdr:rowOff>9525</xdr:rowOff>
    </xdr:to>
    <xdr:sp macro="" textlink="" fLocksText="0">
      <xdr:nvSpPr>
        <xdr:cNvPr id="8" name="Text Box 31">
          <a:extLst>
            <a:ext uri="{FF2B5EF4-FFF2-40B4-BE49-F238E27FC236}">
              <a16:creationId xmlns:a16="http://schemas.microsoft.com/office/drawing/2014/main" id="{0745E3F4-C1B2-472E-A30F-8410EEDC8100}"/>
            </a:ext>
          </a:extLst>
        </xdr:cNvPr>
        <xdr:cNvSpPr txBox="1">
          <a:spLocks noChangeArrowheads="1"/>
        </xdr:cNvSpPr>
      </xdr:nvSpPr>
      <xdr:spPr bwMode="auto">
        <a:xfrm>
          <a:off x="1250950" y="9979025"/>
          <a:ext cx="6819900" cy="812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60</xdr:row>
      <xdr:rowOff>0</xdr:rowOff>
    </xdr:from>
    <xdr:to>
      <xdr:col>2</xdr:col>
      <xdr:colOff>0</xdr:colOff>
      <xdr:row>60</xdr:row>
      <xdr:rowOff>0</xdr:rowOff>
    </xdr:to>
    <xdr:sp macro="" textlink="">
      <xdr:nvSpPr>
        <xdr:cNvPr id="9" name="Rectangle 32">
          <a:extLst>
            <a:ext uri="{FF2B5EF4-FFF2-40B4-BE49-F238E27FC236}">
              <a16:creationId xmlns:a16="http://schemas.microsoft.com/office/drawing/2014/main" id="{C2513581-32CC-468E-82D2-58AFD8F5C1CB}"/>
            </a:ext>
          </a:extLst>
        </xdr:cNvPr>
        <xdr:cNvSpPr>
          <a:spLocks noChangeArrowheads="1"/>
        </xdr:cNvSpPr>
      </xdr:nvSpPr>
      <xdr:spPr bwMode="auto">
        <a:xfrm>
          <a:off x="120650" y="9810750"/>
          <a:ext cx="1130300" cy="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0" name="Rectangle 34">
          <a:extLst>
            <a:ext uri="{FF2B5EF4-FFF2-40B4-BE49-F238E27FC236}">
              <a16:creationId xmlns:a16="http://schemas.microsoft.com/office/drawing/2014/main" id="{608A281D-18E3-475F-AB60-1DC8ED39BF50}"/>
            </a:ext>
          </a:extLst>
        </xdr:cNvPr>
        <xdr:cNvSpPr>
          <a:spLocks noChangeArrowheads="1"/>
        </xdr:cNvSpPr>
      </xdr:nvSpPr>
      <xdr:spPr bwMode="auto">
        <a:xfrm>
          <a:off x="120650" y="996950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67</xdr:row>
      <xdr:rowOff>9525</xdr:rowOff>
    </xdr:from>
    <xdr:to>
      <xdr:col>8</xdr:col>
      <xdr:colOff>0</xdr:colOff>
      <xdr:row>76</xdr:row>
      <xdr:rowOff>0</xdr:rowOff>
    </xdr:to>
    <xdr:sp macro="" textlink="" fLocksText="0">
      <xdr:nvSpPr>
        <xdr:cNvPr id="11" name="Text Box 36">
          <a:extLst>
            <a:ext uri="{FF2B5EF4-FFF2-40B4-BE49-F238E27FC236}">
              <a16:creationId xmlns:a16="http://schemas.microsoft.com/office/drawing/2014/main" id="{03E4925B-1DE8-4B64-8870-A55D02F9E934}"/>
            </a:ext>
          </a:extLst>
        </xdr:cNvPr>
        <xdr:cNvSpPr txBox="1">
          <a:spLocks noChangeArrowheads="1"/>
        </xdr:cNvSpPr>
      </xdr:nvSpPr>
      <xdr:spPr bwMode="auto">
        <a:xfrm>
          <a:off x="1250950" y="10950575"/>
          <a:ext cx="6819900" cy="2886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12" name="Rectangle 37">
          <a:extLst>
            <a:ext uri="{FF2B5EF4-FFF2-40B4-BE49-F238E27FC236}">
              <a16:creationId xmlns:a16="http://schemas.microsoft.com/office/drawing/2014/main" id="{3A6321FE-1CBB-45C1-83C4-7A1C952C0E87}"/>
            </a:ext>
          </a:extLst>
        </xdr:cNvPr>
        <xdr:cNvSpPr>
          <a:spLocks noChangeArrowheads="1"/>
        </xdr:cNvSpPr>
      </xdr:nvSpPr>
      <xdr:spPr bwMode="auto">
        <a:xfrm>
          <a:off x="120650" y="1094105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85725</xdr:colOff>
      <xdr:row>1</xdr:row>
      <xdr:rowOff>0</xdr:rowOff>
    </xdr:from>
    <xdr:to>
      <xdr:col>3</xdr:col>
      <xdr:colOff>38100</xdr:colOff>
      <xdr:row>2</xdr:row>
      <xdr:rowOff>0</xdr:rowOff>
    </xdr:to>
    <xdr:sp macro="" textlink="">
      <xdr:nvSpPr>
        <xdr:cNvPr id="13" name="Text Box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C2124E0-7608-4E90-B608-0AE9F55207D0}"/>
            </a:ext>
          </a:extLst>
        </xdr:cNvPr>
        <xdr:cNvSpPr txBox="1">
          <a:spLocks noChangeArrowheads="1"/>
        </xdr:cNvSpPr>
      </xdr:nvSpPr>
      <xdr:spPr bwMode="auto">
        <a:xfrm>
          <a:off x="1336675" y="381000"/>
          <a:ext cx="1089025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 </a:t>
          </a:r>
          <a:endParaRPr lang="nl-NL"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D398D64-1699-4F8A-90F7-F06A27CCEF1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F0D7AFC-18F2-45B8-A993-F429ABCD10D7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265EADC1-8DCC-458F-964F-D3621F2BB420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2C98A1B-34C6-4D97-A478-DE5EC72049AA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6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A64901-2228-47EC-BD32-C8CEB973078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7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71275-7D67-42BE-9574-25E1C8781784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8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518AC2-5D9D-4846-9E68-AB9FDB462720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A9BE747-53CB-47CD-8E5B-25D6593E0DF6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383439-4BB5-4DDB-8D38-F82E0FDFBA47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1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381845A-2026-4897-B914-32552CBA0864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C1507F-1CA6-4FA7-A219-10E75CC58C4D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50575652-F9D1-417F-8A6D-FCC6A90064C6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1C352E5-34D8-45FC-A729-02D2DEC9F3A2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45">
          <a:extLst>
            <a:ext uri="{FF2B5EF4-FFF2-40B4-BE49-F238E27FC236}">
              <a16:creationId xmlns:a16="http://schemas.microsoft.com/office/drawing/2014/main" id="{2B3C665F-FB27-4D3D-9372-DA1824A45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46">
          <a:extLst>
            <a:ext uri="{FF2B5EF4-FFF2-40B4-BE49-F238E27FC236}">
              <a16:creationId xmlns:a16="http://schemas.microsoft.com/office/drawing/2014/main" id="{004207CB-A31D-4DE4-9F20-64B35219B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47">
          <a:extLst>
            <a:ext uri="{FF2B5EF4-FFF2-40B4-BE49-F238E27FC236}">
              <a16:creationId xmlns:a16="http://schemas.microsoft.com/office/drawing/2014/main" id="{E2A2E987-473C-493C-8313-C83CF3AC8F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48">
          <a:extLst>
            <a:ext uri="{FF2B5EF4-FFF2-40B4-BE49-F238E27FC236}">
              <a16:creationId xmlns:a16="http://schemas.microsoft.com/office/drawing/2014/main" id="{C4A354EB-2B35-4E1A-9D53-950D1CE83E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49">
          <a:extLst>
            <a:ext uri="{FF2B5EF4-FFF2-40B4-BE49-F238E27FC236}">
              <a16:creationId xmlns:a16="http://schemas.microsoft.com/office/drawing/2014/main" id="{FBA7E37B-59E6-4BB0-9443-A03F080DC2AE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50">
          <a:extLst>
            <a:ext uri="{FF2B5EF4-FFF2-40B4-BE49-F238E27FC236}">
              <a16:creationId xmlns:a16="http://schemas.microsoft.com/office/drawing/2014/main" id="{CB4DB33D-4890-4887-BACD-6301BDA55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51">
          <a:extLst>
            <a:ext uri="{FF2B5EF4-FFF2-40B4-BE49-F238E27FC236}">
              <a16:creationId xmlns:a16="http://schemas.microsoft.com/office/drawing/2014/main" id="{E5880EAB-54E7-48BC-A723-3DBBB90057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28332" name="Rectangle 1">
          <a:extLst>
            <a:ext uri="{FF2B5EF4-FFF2-40B4-BE49-F238E27FC236}">
              <a16:creationId xmlns:a16="http://schemas.microsoft.com/office/drawing/2014/main" id="{00000000-0008-0000-0200-00004CF501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28333" name="Rectangle 2">
          <a:extLst>
            <a:ext uri="{FF2B5EF4-FFF2-40B4-BE49-F238E27FC236}">
              <a16:creationId xmlns:a16="http://schemas.microsoft.com/office/drawing/2014/main" id="{00000000-0008-0000-0200-00004DF501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28334" name="Rectangle 3">
          <a:extLst>
            <a:ext uri="{FF2B5EF4-FFF2-40B4-BE49-F238E27FC236}">
              <a16:creationId xmlns:a16="http://schemas.microsoft.com/office/drawing/2014/main" id="{00000000-0008-0000-0200-00004EF501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28335" name="Rectangle 4">
          <a:extLst>
            <a:ext uri="{FF2B5EF4-FFF2-40B4-BE49-F238E27FC236}">
              <a16:creationId xmlns:a16="http://schemas.microsoft.com/office/drawing/2014/main" id="{00000000-0008-0000-0200-00004FF501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128040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28F401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8343" name="Rectangle 20">
          <a:extLst>
            <a:ext uri="{FF2B5EF4-FFF2-40B4-BE49-F238E27FC236}">
              <a16:creationId xmlns:a16="http://schemas.microsoft.com/office/drawing/2014/main" id="{00000000-0008-0000-0200-000057F501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12804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2CF401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8345" name="Grafiek 45">
          <a:extLst>
            <a:ext uri="{FF2B5EF4-FFF2-40B4-BE49-F238E27FC236}">
              <a16:creationId xmlns:a16="http://schemas.microsoft.com/office/drawing/2014/main" id="{00000000-0008-0000-0200-000059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8346" name="Grafiek 46">
          <a:extLst>
            <a:ext uri="{FF2B5EF4-FFF2-40B4-BE49-F238E27FC236}">
              <a16:creationId xmlns:a16="http://schemas.microsoft.com/office/drawing/2014/main" id="{00000000-0008-0000-0200-00005A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8347" name="Grafiek 47">
          <a:extLst>
            <a:ext uri="{FF2B5EF4-FFF2-40B4-BE49-F238E27FC236}">
              <a16:creationId xmlns:a16="http://schemas.microsoft.com/office/drawing/2014/main" id="{00000000-0008-0000-0200-00005B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28348" name="Grafiek 48">
          <a:extLst>
            <a:ext uri="{FF2B5EF4-FFF2-40B4-BE49-F238E27FC236}">
              <a16:creationId xmlns:a16="http://schemas.microsoft.com/office/drawing/2014/main" id="{00000000-0008-0000-0200-00005C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28349" name="Rectangle 49">
          <a:extLst>
            <a:ext uri="{FF2B5EF4-FFF2-40B4-BE49-F238E27FC236}">
              <a16:creationId xmlns:a16="http://schemas.microsoft.com/office/drawing/2014/main" id="{00000000-0008-0000-0200-00005DF501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28350" name="Grafiek 50">
          <a:extLst>
            <a:ext uri="{FF2B5EF4-FFF2-40B4-BE49-F238E27FC236}">
              <a16:creationId xmlns:a16="http://schemas.microsoft.com/office/drawing/2014/main" id="{00000000-0008-0000-0200-00005E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28351" name="Grafiek 51">
          <a:extLst>
            <a:ext uri="{FF2B5EF4-FFF2-40B4-BE49-F238E27FC236}">
              <a16:creationId xmlns:a16="http://schemas.microsoft.com/office/drawing/2014/main" id="{00000000-0008-0000-0200-00005FF5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EA7EF2B-DD1E-4386-B272-77091494A6B5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B522827-4CEE-4E0A-ADBD-72530671344D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AA398B7C-3839-4BDA-8CC6-72A3562E92ED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" name="Rectangle 20">
          <a:extLst>
            <a:ext uri="{FF2B5EF4-FFF2-40B4-BE49-F238E27FC236}">
              <a16:creationId xmlns:a16="http://schemas.microsoft.com/office/drawing/2014/main" id="{C66CA078-9DC8-4CF2-A736-DBA90AE8D93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16BB64CD-DD06-490E-9593-546E12129F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C1E6E628-D4C9-4816-9411-F62979575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06299AE3-550C-4BD9-904E-50A90F04A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0C841387-86A8-40BC-8F7C-FF9446FBDD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2787C088-4EBA-44F1-B923-F12FC661EC50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BB38DCFC-1637-4B5D-A9B7-41E841B4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40134286-A399-4A9D-9A0A-737478C33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1" name="Rectangle 3">
          <a:extLst>
            <a:ext uri="{FF2B5EF4-FFF2-40B4-BE49-F238E27FC236}">
              <a16:creationId xmlns:a16="http://schemas.microsoft.com/office/drawing/2014/main" id="{34114A27-8A05-43AC-BFF2-66A69660F12A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CF8AA7-DC97-44BA-BCD1-E8A341B1CAEF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DCD6DC2-1BE6-4AE1-B171-EC1484ED09C3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00E0236-B97A-48D5-AE6B-42826AEC20DB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226FB90-C807-49B4-8E82-EC2924F613B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3C405C4-789F-412E-8E37-EAA1D171A1B2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1E33ABC-6A9B-41D6-9811-53A54A0A7998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6E3E2BE-982F-4958-ACB2-B890D623D2AC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F607EB1-6197-417B-9992-6358C994214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511DB88-8463-4718-947F-00F6E34EEB8B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6E355DDE-18AC-4B9A-96E1-942999F72BBD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4D64931A-A843-478B-AFBA-D429FC01B9B3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DC8C4E00-5F7C-4C91-B3B1-695E62664C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00A12BC6-3782-4F4E-B526-570A77A7B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36172BB2-E27C-4E17-AA8F-3DB87F8CF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64649D28-1E96-40D6-898E-D295A70965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7" name="Rectangle 19">
          <a:extLst>
            <a:ext uri="{FF2B5EF4-FFF2-40B4-BE49-F238E27FC236}">
              <a16:creationId xmlns:a16="http://schemas.microsoft.com/office/drawing/2014/main" id="{BF6CEC34-CFE7-4A47-A1F5-B1AEFD46D0D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8" name="Grafiek 20">
          <a:extLst>
            <a:ext uri="{FF2B5EF4-FFF2-40B4-BE49-F238E27FC236}">
              <a16:creationId xmlns:a16="http://schemas.microsoft.com/office/drawing/2014/main" id="{0E9A2D5B-8A6C-4793-BDC6-64CE31BB4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9" name="Grafiek 21">
          <a:extLst>
            <a:ext uri="{FF2B5EF4-FFF2-40B4-BE49-F238E27FC236}">
              <a16:creationId xmlns:a16="http://schemas.microsoft.com/office/drawing/2014/main" id="{3B071EDC-634D-421D-9256-DA1EF446E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115C3EF9-5121-4A86-8A4C-8916DB9DC4A0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B4AE6CB7-E971-4000-8A66-13D52EA25885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552AE6E-D5F3-40BF-8B64-14F76F88F5C7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B8575DE-7F14-4D0F-B391-2CC6862DB7C4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AEF9D41-6AA4-406F-9411-6AD66AD5EA65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4AB0589-194D-4DDE-81B1-BC5AFC7DD26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C2CF9A4-AA1B-41DE-BDB5-749319736C72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CA3B993-1351-4BC6-8902-365AF4FE5484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5D9FFE-7D7A-4AE3-8FD3-FE829EA04A40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76868D2-FEFA-4715-BD51-4785E925F363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7DA48236-245F-4288-9771-B8D0E735E6F1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B91702C5-9C7E-4A92-8A3C-FC5F975B19B6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7757E267-FF46-476E-AAF1-A594E5D90FD5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4F3708BD-A8E2-4230-ADD8-D27A1FAF0FD7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6" name="Text Box 6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0ACF1E-E6E3-48CF-94DA-10CD776E97AB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7" name="Text Box 6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67948E9-88B2-4934-958E-42ED86B78F7E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8" name="Text Box 6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DE2754-C3C9-4B6E-A7A8-F8DABFBD25B8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9" name="Text Box 6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3F724DA-85E5-42D1-9CBB-DAD62CE6AD6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0" name="Text Box 6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DE53A3C-0106-4A40-BB20-42275E322A66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11" name="Text Box 6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1CBC351B-D494-4922-98F3-B1B8B9218BC4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12" name="Text Box 6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8C930A4-5408-4619-A9D4-E43C9CF7A7C1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4B46A076-FD17-498F-B231-6D67300461A6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14" name="Text Box 8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DC92A96-A269-4EAF-B5F2-5A2EB37CE3F4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13">
          <a:extLst>
            <a:ext uri="{FF2B5EF4-FFF2-40B4-BE49-F238E27FC236}">
              <a16:creationId xmlns:a16="http://schemas.microsoft.com/office/drawing/2014/main" id="{14FE2A81-695B-4EB9-86E2-B7FA42474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A77331E1-EBC3-48FA-9DAA-3E5AA7B4EE4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17">
          <a:extLst>
            <a:ext uri="{FF2B5EF4-FFF2-40B4-BE49-F238E27FC236}">
              <a16:creationId xmlns:a16="http://schemas.microsoft.com/office/drawing/2014/main" id="{0D994988-429E-44C0-AE6A-02D5C1C6AB3D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18">
          <a:extLst>
            <a:ext uri="{FF2B5EF4-FFF2-40B4-BE49-F238E27FC236}">
              <a16:creationId xmlns:a16="http://schemas.microsoft.com/office/drawing/2014/main" id="{D8E1D24F-F24F-40CC-BAC7-5FBB3D2CB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19">
          <a:extLst>
            <a:ext uri="{FF2B5EF4-FFF2-40B4-BE49-F238E27FC236}">
              <a16:creationId xmlns:a16="http://schemas.microsoft.com/office/drawing/2014/main" id="{E3856E12-966C-4D89-BDA3-76CE916A4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120">
          <a:extLst>
            <a:ext uri="{FF2B5EF4-FFF2-40B4-BE49-F238E27FC236}">
              <a16:creationId xmlns:a16="http://schemas.microsoft.com/office/drawing/2014/main" id="{F12D6381-8621-4194-B1D8-B2CFF56389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121">
          <a:extLst>
            <a:ext uri="{FF2B5EF4-FFF2-40B4-BE49-F238E27FC236}">
              <a16:creationId xmlns:a16="http://schemas.microsoft.com/office/drawing/2014/main" id="{95F2D6BE-9598-4592-A6C5-5A54A077F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122">
          <a:extLst>
            <a:ext uri="{FF2B5EF4-FFF2-40B4-BE49-F238E27FC236}">
              <a16:creationId xmlns:a16="http://schemas.microsoft.com/office/drawing/2014/main" id="{2FBA9430-6829-4E72-9A68-B2CAF0E22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4B8BF220-0620-4DD3-BE45-859DF8637DD3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0" name="Rectangle 20">
          <a:extLst>
            <a:ext uri="{FF2B5EF4-FFF2-40B4-BE49-F238E27FC236}">
              <a16:creationId xmlns:a16="http://schemas.microsoft.com/office/drawing/2014/main" id="{2CA60B82-6781-4019-9BFE-8B7676EB24BC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46EA5659-9802-498F-8556-B887E47AE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7628D420-46D7-4F85-B444-CAE739F67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B713D781-D7C9-424E-AE0C-C52556CA5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F720377E-FF18-4E4A-801E-18F48B24A0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F296F8BB-E3F8-46D8-A1A0-6AE1B2E40B5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7D7D5B8B-67A6-4DF6-8A1A-6EB4AE41C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764A4CEA-7298-4192-9563-1825D9BC24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7B0C4BB4-6941-44A1-B417-F7FDC25A2367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6BA42DFF-D22F-400B-A54F-BB3188130353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DD3C5C11-C462-44AB-96DA-1D3F2761181F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9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42D0C5-4ACD-469D-A455-81B679096FA3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30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4C153-696C-458D-8CB4-0540D71CE5C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31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E5CE12-16C6-47C0-88D2-672E3E42F303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2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A916944B-5828-4F51-B7A8-938786670C72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3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0B7D117-C7D3-4E0A-9D2C-25DA54141FE8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4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0420471-8DE5-4A5E-BAF8-E3E8671FC22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5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1DD0B0D-004A-40DD-BF9B-EA9FEC8D650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6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9F91EA3-A692-48F6-800B-3C9E8CB16DFE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31B0EB93-BE8D-4B69-984D-E96F1F9FB8A0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BB7B863E-8EF7-449E-B3D7-B62DBE949C5C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21B82537-2199-47EF-97D1-1A5A85E214E4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B46D9F65-6211-44D6-BD0E-4B5E62A82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E1FDE219-DB34-4A33-A036-48E1EE3DD9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5A17F4A1-90A0-498D-B593-11E0DBE57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8C8094FA-8AAF-41B6-BD40-C147C9BE69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CBE8B834-2E54-4438-AA87-98BC4E6B8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6AC647DD-04D8-4A4F-8BEE-BAA5967E7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3E3A8B38-5B34-48E8-83E8-C29697B1161F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412B9602-4DC3-4B17-826B-D5EB8D97BA18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4BF59A91-5B0C-4CFA-809C-420E594349F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771DA15-8474-47FD-9068-0B3EDAF78C03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69945F-7DB9-4326-B903-ED08AD55E7A1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685AFDB-F4A2-4EC3-9E6E-A6D55BD364CE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4349B96-2E1D-47EF-948A-2212488AE5F0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2AD63C8D-91AD-4653-882C-058BD74EFD30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7FC732E-09D8-4F0D-8CE9-FBC067DF8AD9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0456A63-D108-4C5C-A9C7-C9C78D5F806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D5ECEC8-16E1-4D54-A56C-BC4D5AB0E130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C7A608D4-8A6C-456F-916F-697517BF47E2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" name="Grafiek 15">
          <a:extLst>
            <a:ext uri="{FF2B5EF4-FFF2-40B4-BE49-F238E27FC236}">
              <a16:creationId xmlns:a16="http://schemas.microsoft.com/office/drawing/2014/main" id="{816F83E0-D62C-42CB-9DB5-E4E8AE264D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" name="Grafiek 16">
          <a:extLst>
            <a:ext uri="{FF2B5EF4-FFF2-40B4-BE49-F238E27FC236}">
              <a16:creationId xmlns:a16="http://schemas.microsoft.com/office/drawing/2014/main" id="{EE463785-EC36-4737-B599-BCFC1E254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3" name="Grafiek 17">
          <a:extLst>
            <a:ext uri="{FF2B5EF4-FFF2-40B4-BE49-F238E27FC236}">
              <a16:creationId xmlns:a16="http://schemas.microsoft.com/office/drawing/2014/main" id="{56F98142-D30F-4FB4-BE2F-52A10B6DAC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" name="Grafiek 18">
          <a:extLst>
            <a:ext uri="{FF2B5EF4-FFF2-40B4-BE49-F238E27FC236}">
              <a16:creationId xmlns:a16="http://schemas.microsoft.com/office/drawing/2014/main" id="{15A8388E-8CBA-4E77-8466-2B3F6BED25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" name="Grafiek 20">
          <a:extLst>
            <a:ext uri="{FF2B5EF4-FFF2-40B4-BE49-F238E27FC236}">
              <a16:creationId xmlns:a16="http://schemas.microsoft.com/office/drawing/2014/main" id="{016F3EE3-681B-4CF7-B7F8-AC7860C99E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6" name="Grafiek 21">
          <a:extLst>
            <a:ext uri="{FF2B5EF4-FFF2-40B4-BE49-F238E27FC236}">
              <a16:creationId xmlns:a16="http://schemas.microsoft.com/office/drawing/2014/main" id="{C94D445E-A461-4166-BD03-2D754093BB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3867C707-F3FD-4EA7-A41C-B1A4C9EB0CFE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8" name="Rectangle 2">
          <a:extLst>
            <a:ext uri="{FF2B5EF4-FFF2-40B4-BE49-F238E27FC236}">
              <a16:creationId xmlns:a16="http://schemas.microsoft.com/office/drawing/2014/main" id="{E6F9D7C0-61E3-4B92-8D39-D09F8347A283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F4B29B54-5979-4A17-ACC6-FFD078457522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A4C313AD-B67A-4242-BD64-83E6FA9BFDDC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79BFC823-7C2E-42B0-8A20-A7BAC598D73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92764B6-CF1E-4874-8462-9F8B3F26EF0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CA2A6CC-B8C4-4EA0-B5C4-7520A3A6B496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13ABB50-4D18-46B2-8D05-252F4DDE9C17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891959D-BF4B-41AE-8795-59E8508A95D7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0235915-06D7-4A92-9514-BD3890DB1DDB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ECCB288-CCD2-4FF0-BFDC-FFE6FE32BEB1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6B2BC42-2FC9-4C33-9630-2925A1C26FD9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67C8000-9203-45DC-9C95-40414F9DF1A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203B2033-AFA7-4C18-BB14-256CFD5AD1B0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EF449DBB-30A2-49A9-9603-301E0BC4B786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50D742CE-2E1D-4EEF-B6B4-8D5EFB9C7B22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5B7E56BE-4718-41E5-A399-4086E0186B34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2EEB88DA-7545-4843-84BB-DDA3E7BC63DA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FD2898EB-6C1B-4416-AC42-5FC6CD3670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E71E6A4D-9674-4612-9B49-B3FC07233DC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57D67BCE-FC87-4A03-90C8-45A1CFB2EA36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F2F59A3F-46DA-4D7E-8D02-B341C8770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3DA07C38-F669-47A1-8D45-AC703429B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5A458681-0FD5-4E02-911E-0995A9121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2087E409-E53F-4CE8-95A4-8192A7C3D8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A01B5850-731A-49A7-B0F6-E599DD4011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3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AD75353-1284-41E7-8654-88FEF654CC54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4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F17B1771-BE2E-4B65-AC59-7676870E2E53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5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67BB9BF-7E6F-4B39-B41B-3DC5677A8132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BA301F4-2B24-407D-82B1-FB6D14C4D54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730E57C-F33A-4005-B10F-56B46D8835D7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8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C46977F-A82D-44D4-A8FC-9D1C6565C206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29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F45186C-6632-45A6-B37B-812A1547DC3E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0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6A6F68C-9E1B-488B-8D90-5D2C6D80985F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E93A9B51-1FDE-45C9-83D1-324CF20B3446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1" name="Grafiek 15">
          <a:extLst>
            <a:ext uri="{FF2B5EF4-FFF2-40B4-BE49-F238E27FC236}">
              <a16:creationId xmlns:a16="http://schemas.microsoft.com/office/drawing/2014/main" id="{39A16711-CD0A-4F01-97D0-9DFA4E620F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2" name="Grafiek 16">
          <a:extLst>
            <a:ext uri="{FF2B5EF4-FFF2-40B4-BE49-F238E27FC236}">
              <a16:creationId xmlns:a16="http://schemas.microsoft.com/office/drawing/2014/main" id="{D836E43E-23ED-4214-B6C1-9391DF9A6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3" name="Grafiek 17">
          <a:extLst>
            <a:ext uri="{FF2B5EF4-FFF2-40B4-BE49-F238E27FC236}">
              <a16:creationId xmlns:a16="http://schemas.microsoft.com/office/drawing/2014/main" id="{BCE6543C-5EE1-4519-A0B2-E8F58EE2D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4" name="Grafiek 18">
          <a:extLst>
            <a:ext uri="{FF2B5EF4-FFF2-40B4-BE49-F238E27FC236}">
              <a16:creationId xmlns:a16="http://schemas.microsoft.com/office/drawing/2014/main" id="{FF3B93BE-15AE-4AA8-A006-62B8AB7BC1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5" name="Rectangle 19">
          <a:extLst>
            <a:ext uri="{FF2B5EF4-FFF2-40B4-BE49-F238E27FC236}">
              <a16:creationId xmlns:a16="http://schemas.microsoft.com/office/drawing/2014/main" id="{9804B1A6-6098-4D74-A6BC-B65A7CE43C31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6" name="Grafiek 20">
          <a:extLst>
            <a:ext uri="{FF2B5EF4-FFF2-40B4-BE49-F238E27FC236}">
              <a16:creationId xmlns:a16="http://schemas.microsoft.com/office/drawing/2014/main" id="{AAEF934E-EA21-4288-99D9-BF2D5AC48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7" name="Grafiek 21">
          <a:extLst>
            <a:ext uri="{FF2B5EF4-FFF2-40B4-BE49-F238E27FC236}">
              <a16:creationId xmlns:a16="http://schemas.microsoft.com/office/drawing/2014/main" id="{BD016BE7-D304-409C-B87B-B9D113DAC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F02E4EC4-C65D-4F81-B10D-2FD00A9DE9CF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9" name="Rectangle 2">
          <a:extLst>
            <a:ext uri="{FF2B5EF4-FFF2-40B4-BE49-F238E27FC236}">
              <a16:creationId xmlns:a16="http://schemas.microsoft.com/office/drawing/2014/main" id="{9EE592FF-BE20-4097-AE14-846B6A7AC68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id="{EF767F6E-C519-4FB9-8603-04A6FEBFB5BE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3C100C91-B443-4772-B176-229CBAA14827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6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32D7AE-06B3-4E06-BE98-BC65E2D863E1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7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E05218F-D0C5-4960-B41D-261862A9B78B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8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1DA371C-F852-4557-A8B1-9D7F11178791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9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4974C6C-AEA7-453A-82BF-79C4FA1729B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0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51F676A-FF48-4521-BF4B-33915568A78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1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E9B6D7D-E8BC-4700-BB5D-055D92E1F3CD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2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090EDF1-352C-4F5D-A442-69751360E92F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3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6C535C5-47A3-4AFF-B8FC-3CE1115FD774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BEEDC65-4D52-4119-BE14-472673B4CE32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E7DFF5B8-A678-4F31-A628-85BBD954F05A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84D3DD7F-F507-4883-AA3C-28242087E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4621CD2F-57AF-4472-B9F5-044ACFF689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7F8306D1-2136-478E-86F6-5CD6A2901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AA5B36B7-F3AE-48E8-A1CD-FF0DBC9C8E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C6EC0DC4-E51A-46B0-A49F-11B7370A443B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076C7808-9562-4EE4-B348-D55C5B66B0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87B22212-7525-49A6-AEEE-323B96F49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C2F9908D-FF2F-4418-82EF-E31630601CC5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D1116577-3145-4B9F-91A5-07E081881A19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66915BAB-045C-42A1-89AA-AA9B5C5963D0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9EF26B3-8DB5-48E6-B433-64CA86C01A5C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C93C878-95F7-4EEB-8EC8-586586C51EC6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1AAB5E2-049D-42B3-A45C-CF1F44DED0DE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7810AA6-D236-40C3-808A-92757D2145F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BE47084-AE21-4296-BC3A-F7AECC11298D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2D4AE15-0FDC-4626-A122-785C72152A6D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851921C-06BA-4F65-BB0D-E30975EA6A61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7BF9EA3-8313-4C33-93DD-97BFF753E753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07C1F0E6-3E13-4B48-BABC-67DD974C7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DC3428F2-2B82-4D86-B3BD-C323D0CAB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5B26374B-D8E1-4060-9532-8E7249916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B50318A2-88EB-44CD-B7A8-879722313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" name="Grafiek 20">
          <a:extLst>
            <a:ext uri="{FF2B5EF4-FFF2-40B4-BE49-F238E27FC236}">
              <a16:creationId xmlns:a16="http://schemas.microsoft.com/office/drawing/2014/main" id="{0EAD9F0B-FA63-482C-85B8-BFE7287B5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" name="Grafiek 21">
          <a:extLst>
            <a:ext uri="{FF2B5EF4-FFF2-40B4-BE49-F238E27FC236}">
              <a16:creationId xmlns:a16="http://schemas.microsoft.com/office/drawing/2014/main" id="{4F688D86-7EE9-4C33-A94B-B6D3C3E42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352CBAE2-277A-4628-8988-871E72E624FC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7" name="Rectangle 2">
          <a:extLst>
            <a:ext uri="{FF2B5EF4-FFF2-40B4-BE49-F238E27FC236}">
              <a16:creationId xmlns:a16="http://schemas.microsoft.com/office/drawing/2014/main" id="{25D80AD1-6C0A-4A6D-A9AD-96C0FA7C0A1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B393CEE3-D22F-46A6-A0D9-CA44B168FBD4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9BDCCF4B-DB1C-48EE-BE55-CC1D17E18F2D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D1D1879E-2374-4FAF-B690-D1FF0A048DC4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36923C46-48AC-400F-93EC-8CB3828E7170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AC95CD6-AC2E-4345-890E-6DF645F908BB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7B06781-34F9-4DFD-9BBA-6A9854FE1F0F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E07E12F-C4D3-445C-B2E6-0163020A4D50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48B4E03-A1A8-4824-9E33-BA5565468360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9C9323C-19A0-4E77-A161-53C7F4507A75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21000B7-F53F-4004-A1C7-056E3E8D34A5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2954901-8A1D-4B08-A5B0-F53BEA515527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30E5562-2232-46A0-AB05-39AFAC28498D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546094" name="Rectangle 1">
          <a:extLst>
            <a:ext uri="{FF2B5EF4-FFF2-40B4-BE49-F238E27FC236}">
              <a16:creationId xmlns:a16="http://schemas.microsoft.com/office/drawing/2014/main" id="{00000000-0008-0000-0300-00002E5508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546095" name="Rectangle 2">
          <a:extLst>
            <a:ext uri="{FF2B5EF4-FFF2-40B4-BE49-F238E27FC236}">
              <a16:creationId xmlns:a16="http://schemas.microsoft.com/office/drawing/2014/main" id="{00000000-0008-0000-0300-00002F5508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46097" name="Rectangle 4">
          <a:extLst>
            <a:ext uri="{FF2B5EF4-FFF2-40B4-BE49-F238E27FC236}">
              <a16:creationId xmlns:a16="http://schemas.microsoft.com/office/drawing/2014/main" id="{00000000-0008-0000-0300-0000315508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3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45804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300-00000C54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546105" name="Rectangle 20">
          <a:extLst>
            <a:ext uri="{FF2B5EF4-FFF2-40B4-BE49-F238E27FC236}">
              <a16:creationId xmlns:a16="http://schemas.microsoft.com/office/drawing/2014/main" id="{00000000-0008-0000-0300-000039550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45806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E54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46107" name="Grafiek 15">
          <a:extLst>
            <a:ext uri="{FF2B5EF4-FFF2-40B4-BE49-F238E27FC236}">
              <a16:creationId xmlns:a16="http://schemas.microsoft.com/office/drawing/2014/main" id="{00000000-0008-0000-0300-00003B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46108" name="Grafiek 16">
          <a:extLst>
            <a:ext uri="{FF2B5EF4-FFF2-40B4-BE49-F238E27FC236}">
              <a16:creationId xmlns:a16="http://schemas.microsoft.com/office/drawing/2014/main" id="{00000000-0008-0000-0300-00003C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46109" name="Grafiek 17">
          <a:extLst>
            <a:ext uri="{FF2B5EF4-FFF2-40B4-BE49-F238E27FC236}">
              <a16:creationId xmlns:a16="http://schemas.microsoft.com/office/drawing/2014/main" id="{00000000-0008-0000-0300-00003D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46110" name="Grafiek 18">
          <a:extLst>
            <a:ext uri="{FF2B5EF4-FFF2-40B4-BE49-F238E27FC236}">
              <a16:creationId xmlns:a16="http://schemas.microsoft.com/office/drawing/2014/main" id="{00000000-0008-0000-0300-00003E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546111" name="Rectangle 19">
          <a:extLst>
            <a:ext uri="{FF2B5EF4-FFF2-40B4-BE49-F238E27FC236}">
              <a16:creationId xmlns:a16="http://schemas.microsoft.com/office/drawing/2014/main" id="{00000000-0008-0000-0300-00003F550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46112" name="Grafiek 20">
          <a:extLst>
            <a:ext uri="{FF2B5EF4-FFF2-40B4-BE49-F238E27FC236}">
              <a16:creationId xmlns:a16="http://schemas.microsoft.com/office/drawing/2014/main" id="{00000000-0008-0000-0300-000040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46113" name="Grafiek 21">
          <a:extLst>
            <a:ext uri="{FF2B5EF4-FFF2-40B4-BE49-F238E27FC236}">
              <a16:creationId xmlns:a16="http://schemas.microsoft.com/office/drawing/2014/main" id="{00000000-0008-0000-0300-00004155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4" name="Rectangle 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CB433CB6-388F-4F30-B0B6-2EB00B19A8D0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BA69A895-908F-4240-91D0-5698D09EFAA2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2967B03C-5B79-41EB-A216-3E2F5C1E20D4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5C7F268A-634D-4086-A72E-19962E5A8BCD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F0D301B9-B324-4A01-A14F-5EE1F7303F23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0C6C7261-09F0-4EA4-916D-F2BCE292A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5D157E7A-1BBE-408F-8EE8-156B81717CAA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FD5E6C24-A557-41A9-9E57-CF8CED17E29B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6BBDA851-DFD1-42CE-9158-A23F05C3FF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BCC75631-6BB3-4899-9FEA-2DFA445611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BD60E786-B894-4FD2-9986-07330DD5C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1E91B0E3-689B-4405-B9D2-A0D5801FD3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39F7CC94-0C2C-46C7-982D-E09FF00243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3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C0B0651-DDE7-4BEC-9820-BF406A38A86C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4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3E6A924-962A-4D75-941F-B0CA7D152835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5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2EA7640-B8F1-400E-833F-4BDD31468492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776C336-9793-4826-A1A3-86322A61AF31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EC45772-07C8-4B5E-BE89-E94BB97E7740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8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5FE6E87D-8827-4D16-86E7-600C5877BBA5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29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2865071-3745-443A-AAFE-C555324FD801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0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287D36-C35D-474F-89D3-7E3FFB712554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28ECB210-1FD2-4DC5-A7CB-E7773D03C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473E6C12-096B-41F0-885F-DA7705CEE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362DBF6B-E6FE-4849-BC01-0DABE049D6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7CC231FF-63B8-47CF-8ADA-A0C4D0EC8B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4" name="Grafiek 20">
          <a:extLst>
            <a:ext uri="{FF2B5EF4-FFF2-40B4-BE49-F238E27FC236}">
              <a16:creationId xmlns:a16="http://schemas.microsoft.com/office/drawing/2014/main" id="{B3068203-8488-4BD3-B6A5-A4C37CE6C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5" name="Grafiek 21">
          <a:extLst>
            <a:ext uri="{FF2B5EF4-FFF2-40B4-BE49-F238E27FC236}">
              <a16:creationId xmlns:a16="http://schemas.microsoft.com/office/drawing/2014/main" id="{1C162CCD-AE5A-4CC8-A5C0-D90C2B49F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CC268B8D-5C91-4798-97E6-01D70E0D0C61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7" name="Rectangle 2">
          <a:extLst>
            <a:ext uri="{FF2B5EF4-FFF2-40B4-BE49-F238E27FC236}">
              <a16:creationId xmlns:a16="http://schemas.microsoft.com/office/drawing/2014/main" id="{0B080937-CDF4-45AA-852D-0285042E8BCD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A2E5EE70-6424-4049-88FC-833232AEA951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id="{FA7B0FF1-0B7D-45B1-95CF-7F92C48309E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7D853EEA-7D44-4738-BD2D-70912F15132D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0061CF2A-9468-40F6-A9DD-8A53D871A904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94F0379-2722-4A43-9A5C-D9C56DEDC04A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2968F8D-724C-41D8-831A-41DCCE9C551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DE20165-AA6A-4410-8220-9C61E1B28860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092B1C0-24D9-4744-89FE-F4B57BC162B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6D5BA5F-04AC-4DA2-AAC6-CEBFC8F2E1AA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EE715A0-300A-4B37-8903-D78C8349F4B2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141906A-5CB1-4751-A485-C1DC33125B50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ABDA36-17B6-45DB-8B43-FD27B1419FDA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D4975C87-8E10-47AF-AE3A-E05AF4EEB039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9B175BBF-D46B-417C-BDFF-9D4D79E6B112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2" name="Grafiek 15">
          <a:extLst>
            <a:ext uri="{FF2B5EF4-FFF2-40B4-BE49-F238E27FC236}">
              <a16:creationId xmlns:a16="http://schemas.microsoft.com/office/drawing/2014/main" id="{BC4FA20A-5BEE-4032-97BC-31E0CE634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3" name="Grafiek 16">
          <a:extLst>
            <a:ext uri="{FF2B5EF4-FFF2-40B4-BE49-F238E27FC236}">
              <a16:creationId xmlns:a16="http://schemas.microsoft.com/office/drawing/2014/main" id="{1A3F04A0-10E5-4526-A669-475D00190E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4" name="Grafiek 17">
          <a:extLst>
            <a:ext uri="{FF2B5EF4-FFF2-40B4-BE49-F238E27FC236}">
              <a16:creationId xmlns:a16="http://schemas.microsoft.com/office/drawing/2014/main" id="{DB08725F-76C0-4B46-BA73-DDEC4D3F7F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5" name="Grafiek 18">
          <a:extLst>
            <a:ext uri="{FF2B5EF4-FFF2-40B4-BE49-F238E27FC236}">
              <a16:creationId xmlns:a16="http://schemas.microsoft.com/office/drawing/2014/main" id="{0DC444BC-A896-47DB-B302-EFEF31552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6" name="Rectangle 19">
          <a:extLst>
            <a:ext uri="{FF2B5EF4-FFF2-40B4-BE49-F238E27FC236}">
              <a16:creationId xmlns:a16="http://schemas.microsoft.com/office/drawing/2014/main" id="{2BE5065C-FC42-4D5C-B5DB-89C177F8565C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E1BCB24B-6EC7-444F-B7FC-F6C6BE093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D1FA9CD9-9352-46FD-9678-C5DE6A7A48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3CEDDA7E-C2DF-45CF-9D37-F292A9C1C233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0" name="Rectangle 2">
          <a:extLst>
            <a:ext uri="{FF2B5EF4-FFF2-40B4-BE49-F238E27FC236}">
              <a16:creationId xmlns:a16="http://schemas.microsoft.com/office/drawing/2014/main" id="{11B9047D-F316-4EEF-8E8F-312F9FB7FE3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6AC27B5-134A-46EB-B0EC-E093AB74CA24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CF5FDE9-1C03-4A4C-AAAD-63AC00B9AE4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214D793-B34E-4393-AB29-8B244BDD76BE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5EEF1D-C22B-489F-8DFE-BC52C443870B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66A329E1-93D6-4081-A25A-15F6680FD2C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59E59D92-74DC-4D58-A689-B93B70878028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7D3FC7D-099A-4A62-A360-C271E50D7F0C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2A81158-1DEA-4857-94EF-F4F4E5018759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13FD49-F6E2-49EF-85EB-858ED22F69E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0" name="Grafiek 15">
          <a:extLst>
            <a:ext uri="{FF2B5EF4-FFF2-40B4-BE49-F238E27FC236}">
              <a16:creationId xmlns:a16="http://schemas.microsoft.com/office/drawing/2014/main" id="{E519B5C7-DF7E-423B-9893-AD64561236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1" name="Grafiek 16">
          <a:extLst>
            <a:ext uri="{FF2B5EF4-FFF2-40B4-BE49-F238E27FC236}">
              <a16:creationId xmlns:a16="http://schemas.microsoft.com/office/drawing/2014/main" id="{FF094A7E-A020-46DE-BD08-7B3C195AE4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2" name="Grafiek 17">
          <a:extLst>
            <a:ext uri="{FF2B5EF4-FFF2-40B4-BE49-F238E27FC236}">
              <a16:creationId xmlns:a16="http://schemas.microsoft.com/office/drawing/2014/main" id="{A0B53FF9-85E2-4F3A-90D3-FBF752542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3" name="Grafiek 18">
          <a:extLst>
            <a:ext uri="{FF2B5EF4-FFF2-40B4-BE49-F238E27FC236}">
              <a16:creationId xmlns:a16="http://schemas.microsoft.com/office/drawing/2014/main" id="{5ED9E37D-E30E-442F-ABBA-26D0F1DC9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4" name="Rectangle 19">
          <a:extLst>
            <a:ext uri="{FF2B5EF4-FFF2-40B4-BE49-F238E27FC236}">
              <a16:creationId xmlns:a16="http://schemas.microsoft.com/office/drawing/2014/main" id="{710F014F-E743-4B14-A0E3-76CBD46F9869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5" name="Grafiek 20">
          <a:extLst>
            <a:ext uri="{FF2B5EF4-FFF2-40B4-BE49-F238E27FC236}">
              <a16:creationId xmlns:a16="http://schemas.microsoft.com/office/drawing/2014/main" id="{1F4873D8-FF79-4206-8AD2-5B6366C22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6" name="Grafiek 21">
          <a:extLst>
            <a:ext uri="{FF2B5EF4-FFF2-40B4-BE49-F238E27FC236}">
              <a16:creationId xmlns:a16="http://schemas.microsoft.com/office/drawing/2014/main" id="{E37BDB81-CA3F-4825-B72E-D0960A61B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2DAEACCF-161A-4BCB-82E8-9EE70174FF3A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8" name="Rectangle 2">
          <a:extLst>
            <a:ext uri="{FF2B5EF4-FFF2-40B4-BE49-F238E27FC236}">
              <a16:creationId xmlns:a16="http://schemas.microsoft.com/office/drawing/2014/main" id="{B0C7B8CD-D89D-480B-9DBD-2A95EF454F4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1705C2CF-0545-49A9-B4D0-49082D44951C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id="{C1CD7335-EC94-4AFE-B426-0DD83CF9F598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33543D1F-F134-41DD-8533-D5CC49BECB79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ECAB757-D33C-42BA-B486-70D3145DD5B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48C64CC-DEC4-4568-819A-317AD0A3BDC3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2DC57D-6954-43ED-93B4-4A7D5320D333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4DEF0267-2C7B-4D32-BEB5-97DD749B80F6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3200574-41B1-4E51-AE64-C1F297FCA8B8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CD9B5ED-6618-48E5-8F11-19B0517EBA5D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81E83DEF-58DD-428D-90E8-8ACC2BE2E75C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0B04356-ADF6-484E-AFF2-BF4CDACF315B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711C4A2D-2487-4E0E-8EAE-4B03F4FDA514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37498FBA-1917-4B27-A8D1-41C2D2FCED9F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37498253-748F-4832-82ED-1E0DD1FB84BA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6F277721-6CE5-45B3-89C1-56E1E27A0E4E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BBE7EC65-9BD8-42E2-8288-D7734A5EA0F1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F51F61EE-0335-4FDF-806C-40D4DC668D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4E2FC52D-17E7-485B-902A-A62FD766A3C7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5670D4DE-E5B7-4748-958B-F0ED93CE7C20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3FE20FDD-7F50-44A3-96B0-011205A23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517E24CD-CF1D-4F62-82B9-90A3C8F4D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D7BB4321-243D-4A8D-8F30-3CC977463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F9872D25-D02B-43B9-B54B-5080F423D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8D00A48A-2C3C-4066-835D-BBF624D61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3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95730D9-73FC-4786-8F18-ABFEC142EFC1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4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C88734A-3FE6-4E84-A3D6-0B7AF3463251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5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08538B0-0B1A-441A-B053-4B26CBEE1356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6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7113FF8-766B-4CAD-B7D8-5E0632FDDCAB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7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E645B8A-4DE1-4AFF-A4DA-21743DBDB3B6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8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F416224-9ABF-478B-8B0C-7287AF4FA9BE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29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16B2084-AD5F-4E31-B3B5-E812F65BCAAA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0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82A0B1-A196-4307-A81D-C9F1AD19AEAC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74C43B8-AFAD-461C-8CD9-670F661C7976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74229B4B-917D-4230-BAFD-A113B012CF64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4F99A62-7897-4F56-BCDB-9A842565D370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9304780-B50B-47F0-8710-6DA1668096C2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10A9672F-0829-4360-9EFB-4959B7217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89B78A70-D230-4A96-8D3C-5DCD0F4FD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B1B5C989-676A-4D40-B4E6-DB1EAEB01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83848AFC-8D51-4902-A436-2862CFF39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21C679B5-703B-456E-8F9A-80A7DFA49715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0E4A324D-EA25-4089-AD59-322B7D856E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396E993D-C6F5-4EA8-AFD0-F5E8AE0EBC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D0935D6-F593-4560-A3EA-986A3A705F3F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06AE33-8BFE-4FBF-A81B-3EF47ABC119C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B11B303-D3B5-4A05-B714-87ABE5B52B7B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0D1A2A0-61A5-4B22-9725-FB056C988A3A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C231ADE-D327-4A11-96F5-12201B21C4AD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8AD58D8-942A-4B67-A9EA-AF896FD9C039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D666040-9A0F-4735-86DB-331FD53BFB2C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B548C83-BD21-4223-B259-9649A259E0C2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217776A-54AF-494C-AC15-B143BD322763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F1F3CA4-0A30-454A-B1EA-2584E115D564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4FB031-03BC-4F2F-A1BC-A6334772D7BA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CCA2DEB-0C33-4319-B7F1-9190EE0C0114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975E754-719F-4E66-BDC4-91B655AF92D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17C8F643-9F54-4F5C-99D2-836C81991D36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9E07CDBF-11D4-4949-B720-D3332D6BE3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16">
          <a:extLst>
            <a:ext uri="{FF2B5EF4-FFF2-40B4-BE49-F238E27FC236}">
              <a16:creationId xmlns:a16="http://schemas.microsoft.com/office/drawing/2014/main" id="{45C6EEF5-8057-4D83-ABE4-50F27E42C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17">
          <a:extLst>
            <a:ext uri="{FF2B5EF4-FFF2-40B4-BE49-F238E27FC236}">
              <a16:creationId xmlns:a16="http://schemas.microsoft.com/office/drawing/2014/main" id="{DF43BC57-F7A3-4B4B-A872-5CB810E12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9CFADBB3-F92E-4065-BFDB-5C3C96C0E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F35E3BF1-1FA6-42F0-97B3-E2A08BE11243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3A9F57B9-0180-4C86-BCE3-E002F48A25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21E29D18-2DC0-4AE4-A0FC-91AFFAF04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9D1773-47D0-4939-BA11-A1844CAEA919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448C028A-A0F3-459A-958F-607C34A48EEA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ACCE451-BB44-4689-868A-7F685699489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A2DB39A-F6CD-40CC-9DE6-5867980E52DF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6A83A62-5FB2-4EE3-843D-A982018BE9B7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7FB0044-009A-48C4-9866-8E1916D47BA9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2876BB0-D70A-4540-A0D4-F0ED6236D7E4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81411B9-CB59-489A-95C5-1D7CE1A5793E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CF7D003-6C55-44D4-90DA-596A072E65EA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CC16ED5-FCB6-4F6B-90F4-811043276D0B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8F69D75-07A2-4C41-82EF-2133FA13F2A6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2" name="Rectangle 20">
          <a:extLst>
            <a:ext uri="{FF2B5EF4-FFF2-40B4-BE49-F238E27FC236}">
              <a16:creationId xmlns:a16="http://schemas.microsoft.com/office/drawing/2014/main" id="{AD854A08-5003-4915-9FAB-D7E174DDF4B5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4" name="Grafiek 15">
          <a:extLst>
            <a:ext uri="{FF2B5EF4-FFF2-40B4-BE49-F238E27FC236}">
              <a16:creationId xmlns:a16="http://schemas.microsoft.com/office/drawing/2014/main" id="{43DCAB95-1E8C-4B2E-9E01-1F626CAA0F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5" name="Grafiek 16">
          <a:extLst>
            <a:ext uri="{FF2B5EF4-FFF2-40B4-BE49-F238E27FC236}">
              <a16:creationId xmlns:a16="http://schemas.microsoft.com/office/drawing/2014/main" id="{FFE6EB44-3B7A-4217-A909-971F0140A0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6" name="Grafiek 17">
          <a:extLst>
            <a:ext uri="{FF2B5EF4-FFF2-40B4-BE49-F238E27FC236}">
              <a16:creationId xmlns:a16="http://schemas.microsoft.com/office/drawing/2014/main" id="{9145A1AD-E218-48DE-B656-7A9259385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7" name="Grafiek 18">
          <a:extLst>
            <a:ext uri="{FF2B5EF4-FFF2-40B4-BE49-F238E27FC236}">
              <a16:creationId xmlns:a16="http://schemas.microsoft.com/office/drawing/2014/main" id="{BD17BB90-9DC8-4280-BEEA-D421DF5F3E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8" name="Rectangle 19">
          <a:extLst>
            <a:ext uri="{FF2B5EF4-FFF2-40B4-BE49-F238E27FC236}">
              <a16:creationId xmlns:a16="http://schemas.microsoft.com/office/drawing/2014/main" id="{847165CF-814D-48D4-B8CB-0C957E53453D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9" name="Grafiek 20">
          <a:extLst>
            <a:ext uri="{FF2B5EF4-FFF2-40B4-BE49-F238E27FC236}">
              <a16:creationId xmlns:a16="http://schemas.microsoft.com/office/drawing/2014/main" id="{A395F89A-5D50-4DC0-A0AE-F73EB292F6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0" name="Grafiek 21">
          <a:extLst>
            <a:ext uri="{FF2B5EF4-FFF2-40B4-BE49-F238E27FC236}">
              <a16:creationId xmlns:a16="http://schemas.microsoft.com/office/drawing/2014/main" id="{9A701A89-616D-4AF3-95DE-01DCF13005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A174E6C0-4762-449B-AD55-E42E88F6D38C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79BD57C-F219-43D9-A11E-DD6EEEFCC43E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72C4B3E-898C-44F0-BFC2-973A0C19EBA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992AA53-CECE-4528-A9FE-2C9EEACDDDC2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B24DE09-3A5F-4BFD-AB5A-DBBA634AAA9C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3A3FE62-8F5B-4267-8531-98C59B80477F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41DB65C-627C-4228-8416-5B1AE0FDED72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65B0F44-639D-4761-9ED0-7D603DC35D37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B3DF7B-11C4-4082-B055-28C4457BA4D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3EE326B7-C988-4B12-BCB5-679CEA21FBF3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241AB225-3466-4DFF-A87F-72498EED7F03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0D90256E-F828-42BE-97CC-D84CBFF24B6C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88D7DEF8-19A7-4D0A-AA82-9EB23FC9C4D8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D7727ADB-EF53-4CA6-933D-D87AB3F9FE93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5D2F193D-137F-474D-A04B-55A059E31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8DBE8F20-F995-4399-B2A2-7D799FE3B9A8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1D73BE09-F466-4747-BB1C-250B3B131586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D94FD983-5639-40A3-A0D6-0014F8738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07C65F84-9E6B-42B7-8042-4333DB7B9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D8FF81A7-5792-4C2F-9FE1-020F07950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E6D23C91-4AA1-4B1B-BB4D-DBBD2BEE35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FB836399-0BBC-4B4F-88A2-CF488AC0B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23" name="Rectangle 170">
          <a:extLst>
            <a:ext uri="{FF2B5EF4-FFF2-40B4-BE49-F238E27FC236}">
              <a16:creationId xmlns:a16="http://schemas.microsoft.com/office/drawing/2014/main" id="{A0D04908-C243-4010-82CC-0781FA69EA3A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8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5C38699-10C2-4BAE-BB4D-3191CDC51A74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9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F90307C-D747-4228-BD95-4EFEA7A4DB8C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30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B501582-222C-40D1-AB7E-C82129B040AE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31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843B6653-39EE-46EC-ADDB-C91EC1A59BC1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2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498CD35-59B0-4157-8508-3B71B860346A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33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7A30473-702A-496C-B918-B14FC1AE0972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4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602E1E4-9C11-4F48-BC75-F543595624C5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5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B153F9-E698-430E-A029-8239EB553EE2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326F4AFC-87B8-4CA2-8825-393EDAA0FDCF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69CF4009-9680-41E5-A9DE-4588D90724DD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1" name="Rectangle 20">
          <a:extLst>
            <a:ext uri="{FF2B5EF4-FFF2-40B4-BE49-F238E27FC236}">
              <a16:creationId xmlns:a16="http://schemas.microsoft.com/office/drawing/2014/main" id="{72DCD065-7048-4483-9FF9-5114C8B21B6B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C1BF45CB-5850-433E-836C-1020CC1AAD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642A6D0B-3367-42AB-8A9D-0B1D4D94F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BAE75607-2CEC-4B83-BAD5-5D9FF9148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1D198297-98D6-4736-B3D3-A4C248621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7" name="Rectangle 19">
          <a:extLst>
            <a:ext uri="{FF2B5EF4-FFF2-40B4-BE49-F238E27FC236}">
              <a16:creationId xmlns:a16="http://schemas.microsoft.com/office/drawing/2014/main" id="{FDBD58AD-A21E-4B46-8909-78B381669368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8" name="Grafiek 20">
          <a:extLst>
            <a:ext uri="{FF2B5EF4-FFF2-40B4-BE49-F238E27FC236}">
              <a16:creationId xmlns:a16="http://schemas.microsoft.com/office/drawing/2014/main" id="{4A7ED6F9-0901-4FD3-9146-95E9E0212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9" name="Grafiek 21">
          <a:extLst>
            <a:ext uri="{FF2B5EF4-FFF2-40B4-BE49-F238E27FC236}">
              <a16:creationId xmlns:a16="http://schemas.microsoft.com/office/drawing/2014/main" id="{D9AE514F-992A-479A-A49E-34352F14B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33AF4F74-ACD1-41B7-9952-C45029C37DFB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id="{50751303-6FAC-433A-A578-C779C0093FD4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4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5C22F6E-A2A6-4257-90F2-90E0AF7F67ED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5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CC09800-D770-4AFF-B8F5-EE05389DA09B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6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1C45972-8244-4905-A64B-E7612E12BCBD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7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B4F283E-79E8-4962-A18E-A1F6936274ED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8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F0B1C569-DAC0-47C5-B6F0-63EC7B54F23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9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F30A1CDE-04AB-4E74-BC9A-51A7A0C269DB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0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8F9CE91-F1F3-4DDA-9842-42B49306B2CF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1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7FCDCCB-81E3-43C9-85F1-6691113FDCDF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548142" name="Rectangle 1">
          <a:extLst>
            <a:ext uri="{FF2B5EF4-FFF2-40B4-BE49-F238E27FC236}">
              <a16:creationId xmlns:a16="http://schemas.microsoft.com/office/drawing/2014/main" id="{00000000-0008-0000-0400-00002E5D0800}"/>
            </a:ext>
          </a:extLst>
        </xdr:cNvPr>
        <xdr:cNvSpPr>
          <a:spLocks noChangeArrowheads="1"/>
        </xdr:cNvSpPr>
      </xdr:nvSpPr>
      <xdr:spPr bwMode="auto">
        <a:xfrm>
          <a:off x="895350" y="42862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548144" name="Rectangle 3">
          <a:extLst>
            <a:ext uri="{FF2B5EF4-FFF2-40B4-BE49-F238E27FC236}">
              <a16:creationId xmlns:a16="http://schemas.microsoft.com/office/drawing/2014/main" id="{00000000-0008-0000-0400-0000305D0800}"/>
            </a:ext>
          </a:extLst>
        </xdr:cNvPr>
        <xdr:cNvSpPr>
          <a:spLocks noChangeArrowheads="1"/>
        </xdr:cNvSpPr>
      </xdr:nvSpPr>
      <xdr:spPr bwMode="auto">
        <a:xfrm>
          <a:off x="895350" y="16954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128010" name="Text Box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AF40100}"/>
            </a:ext>
          </a:extLst>
        </xdr:cNvPr>
        <xdr:cNvSpPr txBox="1">
          <a:spLocks noChangeArrowheads="1"/>
        </xdr:cNvSpPr>
      </xdr:nvSpPr>
      <xdr:spPr bwMode="auto">
        <a:xfrm>
          <a:off x="72771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128011" name="Text Box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BF40100}"/>
            </a:ext>
          </a:extLst>
        </xdr:cNvPr>
        <xdr:cNvSpPr txBox="1">
          <a:spLocks noChangeArrowheads="1"/>
        </xdr:cNvSpPr>
      </xdr:nvSpPr>
      <xdr:spPr bwMode="auto">
        <a:xfrm>
          <a:off x="47244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128012" name="Text Box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CF40100}"/>
            </a:ext>
          </a:extLst>
        </xdr:cNvPr>
        <xdr:cNvSpPr txBox="1">
          <a:spLocks noChangeArrowheads="1"/>
        </xdr:cNvSpPr>
      </xdr:nvSpPr>
      <xdr:spPr bwMode="auto">
        <a:xfrm>
          <a:off x="344805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128013" name="Text Box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DF40100}"/>
            </a:ext>
          </a:extLst>
        </xdr:cNvPr>
        <xdr:cNvSpPr txBox="1">
          <a:spLocks noChangeArrowheads="1"/>
        </xdr:cNvSpPr>
      </xdr:nvSpPr>
      <xdr:spPr bwMode="auto">
        <a:xfrm>
          <a:off x="2152650" y="85725"/>
          <a:ext cx="12382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128014" name="Text Box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EF40100}"/>
            </a:ext>
          </a:extLst>
        </xdr:cNvPr>
        <xdr:cNvSpPr txBox="1">
          <a:spLocks noChangeArrowheads="1"/>
        </xdr:cNvSpPr>
      </xdr:nvSpPr>
      <xdr:spPr bwMode="auto">
        <a:xfrm>
          <a:off x="876300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128015" name="Text Box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400-00000FF40100}"/>
            </a:ext>
          </a:extLst>
        </xdr:cNvPr>
        <xdr:cNvSpPr txBox="1">
          <a:spLocks noChangeArrowheads="1"/>
        </xdr:cNvSpPr>
      </xdr:nvSpPr>
      <xdr:spPr bwMode="auto">
        <a:xfrm>
          <a:off x="9820275" y="85725"/>
          <a:ext cx="12192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547852" name="Text Box 1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400-00000C5C0800}"/>
            </a:ext>
          </a:extLst>
        </xdr:cNvPr>
        <xdr:cNvSpPr txBox="1">
          <a:spLocks noChangeArrowheads="1"/>
        </xdr:cNvSpPr>
      </xdr:nvSpPr>
      <xdr:spPr bwMode="auto">
        <a:xfrm>
          <a:off x="8562975" y="85725"/>
          <a:ext cx="11049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548153" name="Rectangle 20">
          <a:extLst>
            <a:ext uri="{FF2B5EF4-FFF2-40B4-BE49-F238E27FC236}">
              <a16:creationId xmlns:a16="http://schemas.microsoft.com/office/drawing/2014/main" id="{00000000-0008-0000-0400-0000395D0800}"/>
            </a:ext>
          </a:extLst>
        </xdr:cNvPr>
        <xdr:cNvSpPr>
          <a:spLocks noChangeArrowheads="1"/>
        </xdr:cNvSpPr>
      </xdr:nvSpPr>
      <xdr:spPr bwMode="auto">
        <a:xfrm>
          <a:off x="895350" y="29908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547854" name="Text Box 2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E5C0800}"/>
            </a:ext>
          </a:extLst>
        </xdr:cNvPr>
        <xdr:cNvSpPr txBox="1">
          <a:spLocks noChangeArrowheads="1"/>
        </xdr:cNvSpPr>
      </xdr:nvSpPr>
      <xdr:spPr bwMode="auto">
        <a:xfrm>
          <a:off x="6000750" y="85725"/>
          <a:ext cx="11715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548155" name="Grafiek 15">
          <a:extLst>
            <a:ext uri="{FF2B5EF4-FFF2-40B4-BE49-F238E27FC236}">
              <a16:creationId xmlns:a16="http://schemas.microsoft.com/office/drawing/2014/main" id="{00000000-0008-0000-0400-00003B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548156" name="Grafiek 16">
          <a:extLst>
            <a:ext uri="{FF2B5EF4-FFF2-40B4-BE49-F238E27FC236}">
              <a16:creationId xmlns:a16="http://schemas.microsoft.com/office/drawing/2014/main" id="{00000000-0008-0000-0400-00003C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548157" name="Grafiek 17">
          <a:extLst>
            <a:ext uri="{FF2B5EF4-FFF2-40B4-BE49-F238E27FC236}">
              <a16:creationId xmlns:a16="http://schemas.microsoft.com/office/drawing/2014/main" id="{00000000-0008-0000-0400-00003D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548158" name="Grafiek 18">
          <a:extLst>
            <a:ext uri="{FF2B5EF4-FFF2-40B4-BE49-F238E27FC236}">
              <a16:creationId xmlns:a16="http://schemas.microsoft.com/office/drawing/2014/main" id="{00000000-0008-0000-0400-00003E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548159" name="Rectangle 19">
          <a:extLst>
            <a:ext uri="{FF2B5EF4-FFF2-40B4-BE49-F238E27FC236}">
              <a16:creationId xmlns:a16="http://schemas.microsoft.com/office/drawing/2014/main" id="{00000000-0008-0000-0400-00003F5D0800}"/>
            </a:ext>
          </a:extLst>
        </xdr:cNvPr>
        <xdr:cNvSpPr>
          <a:spLocks noChangeArrowheads="1"/>
        </xdr:cNvSpPr>
      </xdr:nvSpPr>
      <xdr:spPr bwMode="auto">
        <a:xfrm>
          <a:off x="895350" y="400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548160" name="Grafiek 20">
          <a:extLst>
            <a:ext uri="{FF2B5EF4-FFF2-40B4-BE49-F238E27FC236}">
              <a16:creationId xmlns:a16="http://schemas.microsoft.com/office/drawing/2014/main" id="{00000000-0008-0000-0400-000040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548161" name="Grafiek 21">
          <a:extLst>
            <a:ext uri="{FF2B5EF4-FFF2-40B4-BE49-F238E27FC236}">
              <a16:creationId xmlns:a16="http://schemas.microsoft.com/office/drawing/2014/main" id="{00000000-0008-0000-0400-0000415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23" name="Rectangle 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895350" y="55816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>
          <a:spLocks noChangeArrowheads="1"/>
        </xdr:cNvSpPr>
      </xdr:nvSpPr>
      <xdr:spPr bwMode="auto">
        <a:xfrm>
          <a:off x="895350" y="6877050"/>
          <a:ext cx="2095500" cy="11334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B1D241-7B8D-4002-9311-74F2FD8F7C4A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EFF70387-0231-4523-BD6F-189F082DC938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B905D826-2FD5-467E-A132-60E7212234BB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3" name="Grafiek 15">
          <a:extLst>
            <a:ext uri="{FF2B5EF4-FFF2-40B4-BE49-F238E27FC236}">
              <a16:creationId xmlns:a16="http://schemas.microsoft.com/office/drawing/2014/main" id="{6C89DC04-64A9-4508-A52B-042760CD4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4" name="Grafiek 16">
          <a:extLst>
            <a:ext uri="{FF2B5EF4-FFF2-40B4-BE49-F238E27FC236}">
              <a16:creationId xmlns:a16="http://schemas.microsoft.com/office/drawing/2014/main" id="{350C68F8-5AE3-400D-8DF4-39E7257992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5" name="Grafiek 17">
          <a:extLst>
            <a:ext uri="{FF2B5EF4-FFF2-40B4-BE49-F238E27FC236}">
              <a16:creationId xmlns:a16="http://schemas.microsoft.com/office/drawing/2014/main" id="{FDF093D8-9DBD-4FE2-840E-D3F1D2F91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6" name="Grafiek 18">
          <a:extLst>
            <a:ext uri="{FF2B5EF4-FFF2-40B4-BE49-F238E27FC236}">
              <a16:creationId xmlns:a16="http://schemas.microsoft.com/office/drawing/2014/main" id="{8B8C343A-9CA0-4FA6-8AC6-34BA18A01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17" name="Grafiek 20">
          <a:extLst>
            <a:ext uri="{FF2B5EF4-FFF2-40B4-BE49-F238E27FC236}">
              <a16:creationId xmlns:a16="http://schemas.microsoft.com/office/drawing/2014/main" id="{B457EDC3-F533-4B11-943E-07AF5830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18" name="Grafiek 21">
          <a:extLst>
            <a:ext uri="{FF2B5EF4-FFF2-40B4-BE49-F238E27FC236}">
              <a16:creationId xmlns:a16="http://schemas.microsoft.com/office/drawing/2014/main" id="{03F0F1BA-8094-4899-84AB-23E5775DE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19" name="Rectangle 2">
          <a:extLst>
            <a:ext uri="{FF2B5EF4-FFF2-40B4-BE49-F238E27FC236}">
              <a16:creationId xmlns:a16="http://schemas.microsoft.com/office/drawing/2014/main" id="{DD132BE2-03FE-4614-808B-304C74A32680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20" name="Rectangle 20">
          <a:extLst>
            <a:ext uri="{FF2B5EF4-FFF2-40B4-BE49-F238E27FC236}">
              <a16:creationId xmlns:a16="http://schemas.microsoft.com/office/drawing/2014/main" id="{531E9AB9-8ED2-4AE7-8A26-2EE8EC155517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21" name="Rectangle 49">
          <a:extLst>
            <a:ext uri="{FF2B5EF4-FFF2-40B4-BE49-F238E27FC236}">
              <a16:creationId xmlns:a16="http://schemas.microsoft.com/office/drawing/2014/main" id="{71BA083D-66F5-402E-8305-428EA5C4C9EB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2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1EFACD3-36BC-442F-878D-A32255A0695E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3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CD5FDC8-44C2-4820-816F-F2247D569BAC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4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0E4F6AE-1824-4833-A346-9DEA8FC5BF49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5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9F921D0-262A-44C4-B395-BFE42795A548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6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4D6B223-E68D-4820-BE2F-D456F94ED69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27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880B491-22DA-4AE3-9287-63A25AC1FFAB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28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6D05433D-BF8E-4D3C-B79B-9E5B56648C48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29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CFF39E6-AF09-4E72-B82C-6F63CA37DA07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27</xdr:row>
      <xdr:rowOff>0</xdr:rowOff>
    </xdr:from>
    <xdr:to>
      <xdr:col>8</xdr:col>
      <xdr:colOff>0</xdr:colOff>
      <xdr:row>34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21C2437-A75D-4AE3-BBCA-FC5CA6A7AEDE}"/>
            </a:ext>
          </a:extLst>
        </xdr:cNvPr>
        <xdr:cNvSpPr>
          <a:spLocks noChangeArrowheads="1"/>
        </xdr:cNvSpPr>
      </xdr:nvSpPr>
      <xdr:spPr bwMode="auto">
        <a:xfrm>
          <a:off x="933450" y="430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35</xdr:row>
      <xdr:rowOff>0</xdr:rowOff>
    </xdr:from>
    <xdr:to>
      <xdr:col>8</xdr:col>
      <xdr:colOff>0</xdr:colOff>
      <xdr:row>42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DC4C6F2-6C29-48A5-9C70-99EF761B6C23}"/>
            </a:ext>
          </a:extLst>
        </xdr:cNvPr>
        <xdr:cNvSpPr>
          <a:spLocks noChangeArrowheads="1"/>
        </xdr:cNvSpPr>
      </xdr:nvSpPr>
      <xdr:spPr bwMode="auto">
        <a:xfrm>
          <a:off x="933450" y="557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11</xdr:row>
      <xdr:rowOff>0</xdr:rowOff>
    </xdr:from>
    <xdr:to>
      <xdr:col>8</xdr:col>
      <xdr:colOff>0</xdr:colOff>
      <xdr:row>18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305EDAA-3437-4C80-BC91-63B64EF6E609}"/>
            </a:ext>
          </a:extLst>
        </xdr:cNvPr>
        <xdr:cNvSpPr>
          <a:spLocks noChangeArrowheads="1"/>
        </xdr:cNvSpPr>
      </xdr:nvSpPr>
      <xdr:spPr bwMode="auto">
        <a:xfrm>
          <a:off x="933450" y="1689100"/>
          <a:ext cx="2190750" cy="1136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43</xdr:row>
      <xdr:rowOff>0</xdr:rowOff>
    </xdr:from>
    <xdr:to>
      <xdr:col>8</xdr:col>
      <xdr:colOff>0</xdr:colOff>
      <xdr:row>50</xdr:row>
      <xdr:rowOff>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D34827C-71B5-4D0D-B669-90B37DF76FF0}"/>
            </a:ext>
          </a:extLst>
        </xdr:cNvPr>
        <xdr:cNvSpPr>
          <a:spLocks noChangeArrowheads="1"/>
        </xdr:cNvSpPr>
      </xdr:nvSpPr>
      <xdr:spPr bwMode="auto">
        <a:xfrm>
          <a:off x="933450" y="6845300"/>
          <a:ext cx="2190750" cy="111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19</xdr:row>
      <xdr:rowOff>0</xdr:rowOff>
    </xdr:from>
    <xdr:to>
      <xdr:col>8</xdr:col>
      <xdr:colOff>0</xdr:colOff>
      <xdr:row>26</xdr:row>
      <xdr:rowOff>0</xdr:rowOff>
    </xdr:to>
    <xdr:sp macro="" textlink="">
      <xdr:nvSpPr>
        <xdr:cNvPr id="13" name="Rectangle 20">
          <a:extLst>
            <a:ext uri="{FF2B5EF4-FFF2-40B4-BE49-F238E27FC236}">
              <a16:creationId xmlns:a16="http://schemas.microsoft.com/office/drawing/2014/main" id="{C71F77FE-EBC1-446B-AF8E-5AEA19CA3420}"/>
            </a:ext>
          </a:extLst>
        </xdr:cNvPr>
        <xdr:cNvSpPr>
          <a:spLocks noChangeArrowheads="1"/>
        </xdr:cNvSpPr>
      </xdr:nvSpPr>
      <xdr:spPr bwMode="auto">
        <a:xfrm>
          <a:off x="933450" y="2990850"/>
          <a:ext cx="2190750" cy="1155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9525</xdr:rowOff>
    </xdr:from>
    <xdr:to>
      <xdr:col>13</xdr:col>
      <xdr:colOff>0</xdr:colOff>
      <xdr:row>26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FA890172-C51F-4A87-B263-365A063CEF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9525</xdr:colOff>
      <xdr:row>3</xdr:row>
      <xdr:rowOff>0</xdr:rowOff>
    </xdr:from>
    <xdr:to>
      <xdr:col>18</xdr:col>
      <xdr:colOff>0</xdr:colOff>
      <xdr:row>26</xdr:row>
      <xdr:rowOff>0</xdr:rowOff>
    </xdr:to>
    <xdr:graphicFrame macro="">
      <xdr:nvGraphicFramePr>
        <xdr:cNvPr id="16" name="Grafiek 16">
          <a:extLst>
            <a:ext uri="{FF2B5EF4-FFF2-40B4-BE49-F238E27FC236}">
              <a16:creationId xmlns:a16="http://schemas.microsoft.com/office/drawing/2014/main" id="{6F446F80-F096-43C0-A593-6DA70FC97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0</xdr:colOff>
      <xdr:row>3</xdr:row>
      <xdr:rowOff>0</xdr:rowOff>
    </xdr:from>
    <xdr:to>
      <xdr:col>23</xdr:col>
      <xdr:colOff>0</xdr:colOff>
      <xdr:row>26</xdr:row>
      <xdr:rowOff>0</xdr:rowOff>
    </xdr:to>
    <xdr:graphicFrame macro="">
      <xdr:nvGraphicFramePr>
        <xdr:cNvPr id="17" name="Grafiek 17">
          <a:extLst>
            <a:ext uri="{FF2B5EF4-FFF2-40B4-BE49-F238E27FC236}">
              <a16:creationId xmlns:a16="http://schemas.microsoft.com/office/drawing/2014/main" id="{B7F97EBF-99E7-46BF-BCED-D232C4785C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27</xdr:row>
      <xdr:rowOff>0</xdr:rowOff>
    </xdr:from>
    <xdr:to>
      <xdr:col>13</xdr:col>
      <xdr:colOff>0</xdr:colOff>
      <xdr:row>50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0D74EAD9-1A09-4F66-A494-5AF0253A8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10</xdr:row>
      <xdr:rowOff>0</xdr:rowOff>
    </xdr:to>
    <xdr:sp macro="" textlink="">
      <xdr:nvSpPr>
        <xdr:cNvPr id="19" name="Rectangle 19">
          <a:extLst>
            <a:ext uri="{FF2B5EF4-FFF2-40B4-BE49-F238E27FC236}">
              <a16:creationId xmlns:a16="http://schemas.microsoft.com/office/drawing/2014/main" id="{43C0B58B-ED80-4A04-9D59-2DA57DAC28A9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1303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14</xdr:col>
      <xdr:colOff>0</xdr:colOff>
      <xdr:row>27</xdr:row>
      <xdr:rowOff>0</xdr:rowOff>
    </xdr:from>
    <xdr:to>
      <xdr:col>18</xdr:col>
      <xdr:colOff>0</xdr:colOff>
      <xdr:row>50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370D16EA-6CF0-435A-AF17-0DCB25687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0</xdr:colOff>
      <xdr:row>27</xdr:row>
      <xdr:rowOff>0</xdr:rowOff>
    </xdr:from>
    <xdr:to>
      <xdr:col>23</xdr:col>
      <xdr:colOff>0</xdr:colOff>
      <xdr:row>50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48B7C236-5271-4753-BB46-A688EAC749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42582</xdr:colOff>
      <xdr:row>1</xdr:row>
      <xdr:rowOff>0</xdr:rowOff>
    </xdr:from>
    <xdr:to>
      <xdr:col>18</xdr:col>
      <xdr:colOff>42582</xdr:colOff>
      <xdr:row>2</xdr:row>
      <xdr:rowOff>19050</xdr:rowOff>
    </xdr:to>
    <xdr:sp macro="" textlink="">
      <xdr:nvSpPr>
        <xdr:cNvPr id="26" name="Text Box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C2FD966-2191-427E-8448-CD3121F772E0}"/>
            </a:ext>
          </a:extLst>
        </xdr:cNvPr>
        <xdr:cNvSpPr txBox="1">
          <a:spLocks noChangeArrowheads="1"/>
        </xdr:cNvSpPr>
      </xdr:nvSpPr>
      <xdr:spPr bwMode="auto">
        <a:xfrm>
          <a:off x="76117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13</xdr:col>
      <xdr:colOff>123825</xdr:colOff>
      <xdr:row>2</xdr:row>
      <xdr:rowOff>19050</xdr:rowOff>
    </xdr:to>
    <xdr:sp macro="" textlink="">
      <xdr:nvSpPr>
        <xdr:cNvPr id="27" name="Text Box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5C9A865-C482-4A8E-AE47-87306E46A622}"/>
            </a:ext>
          </a:extLst>
        </xdr:cNvPr>
        <xdr:cNvSpPr txBox="1">
          <a:spLocks noChangeArrowheads="1"/>
        </xdr:cNvSpPr>
      </xdr:nvSpPr>
      <xdr:spPr bwMode="auto">
        <a:xfrm>
          <a:off x="493712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  <a:endParaRPr lang="nl-NL"/>
        </a:p>
      </xdr:txBody>
    </xdr:sp>
    <xdr:clientData fPrintsWithSheet="0"/>
  </xdr:twoCellAnchor>
  <xdr:twoCellAnchor>
    <xdr:from>
      <xdr:col>9</xdr:col>
      <xdr:colOff>66675</xdr:colOff>
      <xdr:row>1</xdr:row>
      <xdr:rowOff>0</xdr:rowOff>
    </xdr:from>
    <xdr:to>
      <xdr:col>11</xdr:col>
      <xdr:colOff>66675</xdr:colOff>
      <xdr:row>2</xdr:row>
      <xdr:rowOff>19050</xdr:rowOff>
    </xdr:to>
    <xdr:sp macro="" textlink="">
      <xdr:nvSpPr>
        <xdr:cNvPr id="28" name="Text Box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3D4FDA5-77FD-47BB-BE67-C7C60753FE00}"/>
            </a:ext>
          </a:extLst>
        </xdr:cNvPr>
        <xdr:cNvSpPr txBox="1">
          <a:spLocks noChangeArrowheads="1"/>
        </xdr:cNvSpPr>
      </xdr:nvSpPr>
      <xdr:spPr bwMode="auto">
        <a:xfrm>
          <a:off x="3597275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  <a:endParaRPr lang="nl-NL"/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9" name="Text Box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2B854708-5455-4C25-8D10-3EABE6479974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30" name="Text Box 1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8C3B96A-E21C-4075-A447-F027B4AC3461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20</xdr:col>
      <xdr:colOff>518832</xdr:colOff>
      <xdr:row>1</xdr:row>
      <xdr:rowOff>0</xdr:rowOff>
    </xdr:from>
    <xdr:to>
      <xdr:col>22</xdr:col>
      <xdr:colOff>518832</xdr:colOff>
      <xdr:row>2</xdr:row>
      <xdr:rowOff>19050</xdr:rowOff>
    </xdr:to>
    <xdr:sp macro="" textlink="">
      <xdr:nvSpPr>
        <xdr:cNvPr id="31" name="Text Box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8F7E84B-B204-4CDC-A7D3-77767FAEF4B3}"/>
            </a:ext>
          </a:extLst>
        </xdr:cNvPr>
        <xdr:cNvSpPr txBox="1">
          <a:spLocks noChangeArrowheads="1"/>
        </xdr:cNvSpPr>
      </xdr:nvSpPr>
      <xdr:spPr bwMode="auto">
        <a:xfrm>
          <a:off x="10202582" y="82550"/>
          <a:ext cx="12827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  <a:endParaRPr lang="nl-NL"/>
        </a:p>
      </xdr:txBody>
    </xdr:sp>
    <xdr:clientData fPrintsWithSheet="0"/>
  </xdr:twoCellAnchor>
  <xdr:twoCellAnchor>
    <xdr:from>
      <xdr:col>18</xdr:col>
      <xdr:colOff>123825</xdr:colOff>
      <xdr:row>1</xdr:row>
      <xdr:rowOff>0</xdr:rowOff>
    </xdr:from>
    <xdr:to>
      <xdr:col>20</xdr:col>
      <xdr:colOff>438150</xdr:colOff>
      <xdr:row>2</xdr:row>
      <xdr:rowOff>9525</xdr:rowOff>
    </xdr:to>
    <xdr:sp macro="" textlink="">
      <xdr:nvSpPr>
        <xdr:cNvPr id="32" name="Text Box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FB67DABA-18A8-4DE7-8530-92E21CB38BD1}"/>
            </a:ext>
          </a:extLst>
        </xdr:cNvPr>
        <xdr:cNvSpPr txBox="1">
          <a:spLocks noChangeArrowheads="1"/>
        </xdr:cNvSpPr>
      </xdr:nvSpPr>
      <xdr:spPr bwMode="auto">
        <a:xfrm>
          <a:off x="8975725" y="82550"/>
          <a:ext cx="11461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14</xdr:col>
      <xdr:colOff>0</xdr:colOff>
      <xdr:row>1</xdr:row>
      <xdr:rowOff>0</xdr:rowOff>
    </xdr:from>
    <xdr:to>
      <xdr:col>15</xdr:col>
      <xdr:colOff>561975</xdr:colOff>
      <xdr:row>2</xdr:row>
      <xdr:rowOff>19050</xdr:rowOff>
    </xdr:to>
    <xdr:sp macro="" textlink="">
      <xdr:nvSpPr>
        <xdr:cNvPr id="33" name="Text Box 2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54D87D-EF9F-42C0-A7ED-8DED83571726}"/>
            </a:ext>
          </a:extLst>
        </xdr:cNvPr>
        <xdr:cNvSpPr txBox="1">
          <a:spLocks noChangeArrowheads="1"/>
        </xdr:cNvSpPr>
      </xdr:nvSpPr>
      <xdr:spPr bwMode="auto">
        <a:xfrm>
          <a:off x="6286500" y="82550"/>
          <a:ext cx="12033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ww</a:t>
          </a:r>
        </a:p>
      </xdr:txBody>
    </xdr:sp>
    <xdr:clientData fPrintsWithSheet="0"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36</xdr:row>
      <xdr:rowOff>0</xdr:rowOff>
    </xdr:from>
    <xdr:to>
      <xdr:col>8</xdr:col>
      <xdr:colOff>0</xdr:colOff>
      <xdr:row>46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0EB7F533-DA04-4352-AD80-1C0F9B1180AB}"/>
            </a:ext>
          </a:extLst>
        </xdr:cNvPr>
        <xdr:cNvSpPr>
          <a:spLocks noChangeArrowheads="1"/>
        </xdr:cNvSpPr>
      </xdr:nvSpPr>
      <xdr:spPr bwMode="auto">
        <a:xfrm>
          <a:off x="933450" y="57785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47</xdr:row>
      <xdr:rowOff>0</xdr:rowOff>
    </xdr:from>
    <xdr:to>
      <xdr:col>8</xdr:col>
      <xdr:colOff>0</xdr:colOff>
      <xdr:row>57</xdr:row>
      <xdr:rowOff>0</xdr:rowOff>
    </xdr:to>
    <xdr:sp macro="" textlink="">
      <xdr:nvSpPr>
        <xdr:cNvPr id="3" name="Rectangle 8">
          <a:extLst>
            <a:ext uri="{FF2B5EF4-FFF2-40B4-BE49-F238E27FC236}">
              <a16:creationId xmlns:a16="http://schemas.microsoft.com/office/drawing/2014/main" id="{CB0A1FB4-2F86-412A-A9E8-0F3A93FB1B13}"/>
            </a:ext>
          </a:extLst>
        </xdr:cNvPr>
        <xdr:cNvSpPr>
          <a:spLocks noChangeArrowheads="1"/>
        </xdr:cNvSpPr>
      </xdr:nvSpPr>
      <xdr:spPr bwMode="auto">
        <a:xfrm>
          <a:off x="933450" y="752475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4" name="Rectangle 28">
          <a:extLst>
            <a:ext uri="{FF2B5EF4-FFF2-40B4-BE49-F238E27FC236}">
              <a16:creationId xmlns:a16="http://schemas.microsoft.com/office/drawing/2014/main" id="{C7060A78-9896-41FC-8ACF-FF94D5A1E8EE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58</xdr:row>
      <xdr:rowOff>0</xdr:rowOff>
    </xdr:from>
    <xdr:to>
      <xdr:col>8</xdr:col>
      <xdr:colOff>0</xdr:colOff>
      <xdr:row>68</xdr:row>
      <xdr:rowOff>0</xdr:rowOff>
    </xdr:to>
    <xdr:sp macro="" textlink="">
      <xdr:nvSpPr>
        <xdr:cNvPr id="5" name="Rectangle 38">
          <a:extLst>
            <a:ext uri="{FF2B5EF4-FFF2-40B4-BE49-F238E27FC236}">
              <a16:creationId xmlns:a16="http://schemas.microsoft.com/office/drawing/2014/main" id="{E9583145-82B1-467B-A6CA-C144F72AD0C3}"/>
            </a:ext>
          </a:extLst>
        </xdr:cNvPr>
        <xdr:cNvSpPr>
          <a:spLocks noChangeArrowheads="1"/>
        </xdr:cNvSpPr>
      </xdr:nvSpPr>
      <xdr:spPr bwMode="auto">
        <a:xfrm>
          <a:off x="933450" y="9271000"/>
          <a:ext cx="2190750" cy="1587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25</xdr:row>
      <xdr:rowOff>0</xdr:rowOff>
    </xdr:from>
    <xdr:to>
      <xdr:col>8</xdr:col>
      <xdr:colOff>0</xdr:colOff>
      <xdr:row>35</xdr:row>
      <xdr:rowOff>0</xdr:rowOff>
    </xdr:to>
    <xdr:sp macro="" textlink="">
      <xdr:nvSpPr>
        <xdr:cNvPr id="13" name="Rectangle 87">
          <a:extLst>
            <a:ext uri="{FF2B5EF4-FFF2-40B4-BE49-F238E27FC236}">
              <a16:creationId xmlns:a16="http://schemas.microsoft.com/office/drawing/2014/main" id="{8242BA4A-BA39-4CB9-8816-83C15B3A6838}"/>
            </a:ext>
          </a:extLst>
        </xdr:cNvPr>
        <xdr:cNvSpPr>
          <a:spLocks noChangeArrowheads="1"/>
        </xdr:cNvSpPr>
      </xdr:nvSpPr>
      <xdr:spPr bwMode="auto">
        <a:xfrm>
          <a:off x="933450" y="3968750"/>
          <a:ext cx="2190750" cy="1651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9</xdr:col>
      <xdr:colOff>0</xdr:colOff>
      <xdr:row>3</xdr:row>
      <xdr:rowOff>0</xdr:rowOff>
    </xdr:from>
    <xdr:to>
      <xdr:col>15</xdr:col>
      <xdr:colOff>0</xdr:colOff>
      <xdr:row>35</xdr:row>
      <xdr:rowOff>0</xdr:rowOff>
    </xdr:to>
    <xdr:graphicFrame macro="">
      <xdr:nvGraphicFramePr>
        <xdr:cNvPr id="15" name="Grafiek 15">
          <a:extLst>
            <a:ext uri="{FF2B5EF4-FFF2-40B4-BE49-F238E27FC236}">
              <a16:creationId xmlns:a16="http://schemas.microsoft.com/office/drawing/2014/main" id="{D78C0A10-67CA-42A1-8487-A05284CAA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6" name="Rectangle 75">
          <a:extLst>
            <a:ext uri="{FF2B5EF4-FFF2-40B4-BE49-F238E27FC236}">
              <a16:creationId xmlns:a16="http://schemas.microsoft.com/office/drawing/2014/main" id="{FF4FA7F3-11BB-4209-BB52-275B602D8A20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14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17" name="Rectangle 17">
          <a:extLst>
            <a:ext uri="{FF2B5EF4-FFF2-40B4-BE49-F238E27FC236}">
              <a16:creationId xmlns:a16="http://schemas.microsoft.com/office/drawing/2014/main" id="{ABC88C05-E1EA-4D52-BB07-3F05F7D8239C}"/>
            </a:ext>
          </a:extLst>
        </xdr:cNvPr>
        <xdr:cNvSpPr>
          <a:spLocks noChangeArrowheads="1"/>
        </xdr:cNvSpPr>
      </xdr:nvSpPr>
      <xdr:spPr bwMode="auto">
        <a:xfrm>
          <a:off x="933450" y="2178050"/>
          <a:ext cx="2190750" cy="1625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16</xdr:col>
      <xdr:colOff>0</xdr:colOff>
      <xdr:row>3</xdr:row>
      <xdr:rowOff>0</xdr:rowOff>
    </xdr:from>
    <xdr:to>
      <xdr:col>22</xdr:col>
      <xdr:colOff>0</xdr:colOff>
      <xdr:row>35</xdr:row>
      <xdr:rowOff>0</xdr:rowOff>
    </xdr:to>
    <xdr:graphicFrame macro="">
      <xdr:nvGraphicFramePr>
        <xdr:cNvPr id="18" name="Grafiek 18">
          <a:extLst>
            <a:ext uri="{FF2B5EF4-FFF2-40B4-BE49-F238E27FC236}">
              <a16:creationId xmlns:a16="http://schemas.microsoft.com/office/drawing/2014/main" id="{932173E0-621A-4D9F-A49B-BE4EE7068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0</xdr:colOff>
      <xdr:row>3</xdr:row>
      <xdr:rowOff>0</xdr:rowOff>
    </xdr:from>
    <xdr:to>
      <xdr:col>29</xdr:col>
      <xdr:colOff>0</xdr:colOff>
      <xdr:row>35</xdr:row>
      <xdr:rowOff>0</xdr:rowOff>
    </xdr:to>
    <xdr:graphicFrame macro="">
      <xdr:nvGraphicFramePr>
        <xdr:cNvPr id="19" name="Grafiek 19">
          <a:extLst>
            <a:ext uri="{FF2B5EF4-FFF2-40B4-BE49-F238E27FC236}">
              <a16:creationId xmlns:a16="http://schemas.microsoft.com/office/drawing/2014/main" id="{9012822B-E93F-40A4-A563-65DBC19BC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36</xdr:row>
      <xdr:rowOff>0</xdr:rowOff>
    </xdr:from>
    <xdr:to>
      <xdr:col>15</xdr:col>
      <xdr:colOff>0</xdr:colOff>
      <xdr:row>68</xdr:row>
      <xdr:rowOff>0</xdr:rowOff>
    </xdr:to>
    <xdr:graphicFrame macro="">
      <xdr:nvGraphicFramePr>
        <xdr:cNvPr id="20" name="Grafiek 20">
          <a:extLst>
            <a:ext uri="{FF2B5EF4-FFF2-40B4-BE49-F238E27FC236}">
              <a16:creationId xmlns:a16="http://schemas.microsoft.com/office/drawing/2014/main" id="{3046633E-803D-4986-B8BF-BECDF1775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0</xdr:colOff>
      <xdr:row>36</xdr:row>
      <xdr:rowOff>0</xdr:rowOff>
    </xdr:from>
    <xdr:to>
      <xdr:col>22</xdr:col>
      <xdr:colOff>0</xdr:colOff>
      <xdr:row>68</xdr:row>
      <xdr:rowOff>0</xdr:rowOff>
    </xdr:to>
    <xdr:graphicFrame macro="">
      <xdr:nvGraphicFramePr>
        <xdr:cNvPr id="21" name="Grafiek 21">
          <a:extLst>
            <a:ext uri="{FF2B5EF4-FFF2-40B4-BE49-F238E27FC236}">
              <a16:creationId xmlns:a16="http://schemas.microsoft.com/office/drawing/2014/main" id="{7BE8F8D4-2718-4530-93EF-CC5487E268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0</xdr:colOff>
      <xdr:row>36</xdr:row>
      <xdr:rowOff>0</xdr:rowOff>
    </xdr:from>
    <xdr:to>
      <xdr:col>29</xdr:col>
      <xdr:colOff>0</xdr:colOff>
      <xdr:row>68</xdr:row>
      <xdr:rowOff>0</xdr:rowOff>
    </xdr:to>
    <xdr:graphicFrame macro="">
      <xdr:nvGraphicFramePr>
        <xdr:cNvPr id="22" name="Grafiek 22">
          <a:extLst>
            <a:ext uri="{FF2B5EF4-FFF2-40B4-BE49-F238E27FC236}">
              <a16:creationId xmlns:a16="http://schemas.microsoft.com/office/drawing/2014/main" id="{E0CE5EB6-277E-40E0-A78D-47B5A898C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8</xdr:col>
      <xdr:colOff>0</xdr:colOff>
      <xdr:row>13</xdr:row>
      <xdr:rowOff>0</xdr:rowOff>
    </xdr:to>
    <xdr:sp macro="" textlink="">
      <xdr:nvSpPr>
        <xdr:cNvPr id="23" name="Rectangle 128">
          <a:extLst>
            <a:ext uri="{FF2B5EF4-FFF2-40B4-BE49-F238E27FC236}">
              <a16:creationId xmlns:a16="http://schemas.microsoft.com/office/drawing/2014/main" id="{37337CDE-4B4F-47BE-9360-9C4E32C59B94}"/>
            </a:ext>
          </a:extLst>
        </xdr:cNvPr>
        <xdr:cNvSpPr>
          <a:spLocks noChangeArrowheads="1"/>
        </xdr:cNvSpPr>
      </xdr:nvSpPr>
      <xdr:spPr bwMode="auto">
        <a:xfrm>
          <a:off x="933450" y="400050"/>
          <a:ext cx="2190750" cy="1619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19</xdr:col>
      <xdr:colOff>66675</xdr:colOff>
      <xdr:row>1</xdr:row>
      <xdr:rowOff>9525</xdr:rowOff>
    </xdr:from>
    <xdr:to>
      <xdr:col>22</xdr:col>
      <xdr:colOff>0</xdr:colOff>
      <xdr:row>2</xdr:row>
      <xdr:rowOff>9525</xdr:rowOff>
    </xdr:to>
    <xdr:sp macro="" textlink="">
      <xdr:nvSpPr>
        <xdr:cNvPr id="24" name="Text Box 6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08A8ABD-CC76-42F7-A366-DF2AD2B3FE28}"/>
            </a:ext>
          </a:extLst>
        </xdr:cNvPr>
        <xdr:cNvSpPr txBox="1">
          <a:spLocks noChangeArrowheads="1"/>
        </xdr:cNvSpPr>
      </xdr:nvSpPr>
      <xdr:spPr bwMode="auto">
        <a:xfrm>
          <a:off x="9559925" y="92075"/>
          <a:ext cx="185737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spellen</a:t>
          </a:r>
        </a:p>
      </xdr:txBody>
    </xdr:sp>
    <xdr:clientData fPrintsWithSheet="0"/>
  </xdr:twoCellAnchor>
  <xdr:twoCellAnchor>
    <xdr:from>
      <xdr:col>12</xdr:col>
      <xdr:colOff>123825</xdr:colOff>
      <xdr:row>0</xdr:row>
      <xdr:rowOff>76200</xdr:rowOff>
    </xdr:from>
    <xdr:to>
      <xdr:col>15</xdr:col>
      <xdr:colOff>0</xdr:colOff>
      <xdr:row>2</xdr:row>
      <xdr:rowOff>19050</xdr:rowOff>
    </xdr:to>
    <xdr:sp macro="" textlink="">
      <xdr:nvSpPr>
        <xdr:cNvPr id="25" name="Text Box 6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7FA4523-364A-465D-834D-074835C705FE}"/>
            </a:ext>
          </a:extLst>
        </xdr:cNvPr>
        <xdr:cNvSpPr txBox="1">
          <a:spLocks noChangeArrowheads="1"/>
        </xdr:cNvSpPr>
      </xdr:nvSpPr>
      <xdr:spPr bwMode="auto">
        <a:xfrm>
          <a:off x="5578475" y="76200"/>
          <a:ext cx="1800225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begrijpend lezen</a:t>
          </a:r>
        </a:p>
      </xdr:txBody>
    </xdr:sp>
    <xdr:clientData fPrintsWithSheet="0"/>
  </xdr:twoCellAnchor>
  <xdr:twoCellAnchor>
    <xdr:from>
      <xdr:col>9</xdr:col>
      <xdr:colOff>123825</xdr:colOff>
      <xdr:row>0</xdr:row>
      <xdr:rowOff>76200</xdr:rowOff>
    </xdr:from>
    <xdr:to>
      <xdr:col>11</xdr:col>
      <xdr:colOff>600075</xdr:colOff>
      <xdr:row>2</xdr:row>
      <xdr:rowOff>19050</xdr:rowOff>
    </xdr:to>
    <xdr:sp macro="" textlink="">
      <xdr:nvSpPr>
        <xdr:cNvPr id="26" name="Text Box 6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8D45F3B-C374-45ED-9B56-810BB643F0A7}"/>
            </a:ext>
          </a:extLst>
        </xdr:cNvPr>
        <xdr:cNvSpPr txBox="1">
          <a:spLocks noChangeArrowheads="1"/>
        </xdr:cNvSpPr>
      </xdr:nvSpPr>
      <xdr:spPr bwMode="auto">
        <a:xfrm>
          <a:off x="3654425" y="76200"/>
          <a:ext cx="1758950" cy="215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 lezen</a:t>
          </a:r>
        </a:p>
      </xdr:txBody>
    </xdr:sp>
    <xdr:clientData fPrintsWithSheet="0"/>
  </xdr:twoCellAnchor>
  <xdr:twoCellAnchor>
    <xdr:from>
      <xdr:col>6</xdr:col>
      <xdr:colOff>0</xdr:colOff>
      <xdr:row>1</xdr:row>
      <xdr:rowOff>0</xdr:rowOff>
    </xdr:from>
    <xdr:to>
      <xdr:col>9</xdr:col>
      <xdr:colOff>9525</xdr:colOff>
      <xdr:row>2</xdr:row>
      <xdr:rowOff>19050</xdr:rowOff>
    </xdr:to>
    <xdr:sp macro="" textlink="">
      <xdr:nvSpPr>
        <xdr:cNvPr id="27" name="Text Box 6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8EF20B5-13EF-43A2-8357-4994BFBF51F2}"/>
            </a:ext>
          </a:extLst>
        </xdr:cNvPr>
        <xdr:cNvSpPr txBox="1">
          <a:spLocks noChangeArrowheads="1"/>
        </xdr:cNvSpPr>
      </xdr:nvSpPr>
      <xdr:spPr bwMode="auto">
        <a:xfrm>
          <a:off x="2247900" y="82550"/>
          <a:ext cx="12922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  <a:endParaRPr lang="nl-NL"/>
        </a:p>
      </xdr:txBody>
    </xdr:sp>
    <xdr:clientData fPrintsWithSheet="0"/>
  </xdr:twoCellAnchor>
  <xdr:twoCellAnchor>
    <xdr:from>
      <xdr:col>2</xdr:col>
      <xdr:colOff>38100</xdr:colOff>
      <xdr:row>1</xdr:row>
      <xdr:rowOff>0</xdr:rowOff>
    </xdr:from>
    <xdr:to>
      <xdr:col>5</xdr:col>
      <xdr:colOff>361950</xdr:colOff>
      <xdr:row>2</xdr:row>
      <xdr:rowOff>19050</xdr:rowOff>
    </xdr:to>
    <xdr:sp macro="" textlink="">
      <xdr:nvSpPr>
        <xdr:cNvPr id="28" name="Text Box 6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CB3E6B0-E874-40AF-B5ED-86CD1B64E9CE}"/>
            </a:ext>
          </a:extLst>
        </xdr:cNvPr>
        <xdr:cNvSpPr txBox="1">
          <a:spLocks noChangeArrowheads="1"/>
        </xdr:cNvSpPr>
      </xdr:nvSpPr>
      <xdr:spPr bwMode="auto">
        <a:xfrm>
          <a:off x="914400" y="82550"/>
          <a:ext cx="12573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26</xdr:col>
      <xdr:colOff>38100</xdr:colOff>
      <xdr:row>1</xdr:row>
      <xdr:rowOff>0</xdr:rowOff>
    </xdr:from>
    <xdr:to>
      <xdr:col>28</xdr:col>
      <xdr:colOff>581025</xdr:colOff>
      <xdr:row>2</xdr:row>
      <xdr:rowOff>38100</xdr:rowOff>
    </xdr:to>
    <xdr:sp macro="" textlink="">
      <xdr:nvSpPr>
        <xdr:cNvPr id="29" name="Text Box 6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9E579855-9164-4574-84A3-BF48A6EA1B1C}"/>
            </a:ext>
          </a:extLst>
        </xdr:cNvPr>
        <xdr:cNvSpPr txBox="1">
          <a:spLocks noChangeArrowheads="1"/>
        </xdr:cNvSpPr>
      </xdr:nvSpPr>
      <xdr:spPr bwMode="auto">
        <a:xfrm>
          <a:off x="13569950" y="82550"/>
          <a:ext cx="1825625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rekenen / wiskunde</a:t>
          </a:r>
        </a:p>
      </xdr:txBody>
    </xdr:sp>
    <xdr:clientData fPrintsWithSheet="0"/>
  </xdr:twoCellAnchor>
  <xdr:twoCellAnchor>
    <xdr:from>
      <xdr:col>23</xdr:col>
      <xdr:colOff>9525</xdr:colOff>
      <xdr:row>1</xdr:row>
      <xdr:rowOff>9525</xdr:rowOff>
    </xdr:from>
    <xdr:to>
      <xdr:col>25</xdr:col>
      <xdr:colOff>523875</xdr:colOff>
      <xdr:row>2</xdr:row>
      <xdr:rowOff>38100</xdr:rowOff>
    </xdr:to>
    <xdr:sp macro="" textlink="">
      <xdr:nvSpPr>
        <xdr:cNvPr id="30" name="Text Box 6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01CA91B-8813-41D5-9D61-C06A5AFBD751}"/>
            </a:ext>
          </a:extLst>
        </xdr:cNvPr>
        <xdr:cNvSpPr txBox="1">
          <a:spLocks noChangeArrowheads="1"/>
        </xdr:cNvSpPr>
      </xdr:nvSpPr>
      <xdr:spPr bwMode="auto">
        <a:xfrm>
          <a:off x="11617325" y="92075"/>
          <a:ext cx="1797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hoofdrekenen</a:t>
          </a:r>
        </a:p>
      </xdr:txBody>
    </xdr:sp>
    <xdr:clientData fPrintsWithSheet="0"/>
  </xdr:twoCellAnchor>
  <xdr:twoCellAnchor>
    <xdr:from>
      <xdr:col>16</xdr:col>
      <xdr:colOff>0</xdr:colOff>
      <xdr:row>1</xdr:row>
      <xdr:rowOff>0</xdr:rowOff>
    </xdr:from>
    <xdr:to>
      <xdr:col>18</xdr:col>
      <xdr:colOff>533400</xdr:colOff>
      <xdr:row>2</xdr:row>
      <xdr:rowOff>19050</xdr:rowOff>
    </xdr:to>
    <xdr:sp macro="" textlink="">
      <xdr:nvSpPr>
        <xdr:cNvPr id="31" name="Text Box 8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2443427-0A5E-4E1E-99E9-D334672721FB}"/>
            </a:ext>
          </a:extLst>
        </xdr:cNvPr>
        <xdr:cNvSpPr txBox="1">
          <a:spLocks noChangeArrowheads="1"/>
        </xdr:cNvSpPr>
      </xdr:nvSpPr>
      <xdr:spPr bwMode="auto">
        <a:xfrm>
          <a:off x="7569200" y="82550"/>
          <a:ext cx="181610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woordenschat / werkwoorden</a:t>
          </a:r>
        </a:p>
      </xdr:txBody>
    </xdr:sp>
    <xdr:clientData fPrintsWithSheet="0"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2" name="Text Box 3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A3491D-998A-47EE-BA3A-18BBEC778345}"/>
            </a:ext>
          </a:extLst>
        </xdr:cNvPr>
        <xdr:cNvSpPr txBox="1">
          <a:spLocks noChangeArrowheads="1"/>
        </xdr:cNvSpPr>
      </xdr:nvSpPr>
      <xdr:spPr bwMode="auto">
        <a:xfrm>
          <a:off x="108489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3" name="Text Box 40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0596592-E0D1-4B73-8B91-CE616366E0B5}"/>
            </a:ext>
          </a:extLst>
        </xdr:cNvPr>
        <xdr:cNvSpPr txBox="1">
          <a:spLocks noChangeArrowheads="1"/>
        </xdr:cNvSpPr>
      </xdr:nvSpPr>
      <xdr:spPr bwMode="auto">
        <a:xfrm>
          <a:off x="95662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4" name="Text Box 4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9DB110-EA1D-4B52-B65D-24D00FC21719}"/>
            </a:ext>
          </a:extLst>
        </xdr:cNvPr>
        <xdr:cNvSpPr txBox="1">
          <a:spLocks noChangeArrowheads="1"/>
        </xdr:cNvSpPr>
      </xdr:nvSpPr>
      <xdr:spPr bwMode="auto">
        <a:xfrm>
          <a:off x="82835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5" name="Text Box 4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E89380F-FEBD-4093-BC9F-1FA02CB07E80}"/>
            </a:ext>
          </a:extLst>
        </xdr:cNvPr>
        <xdr:cNvSpPr txBox="1">
          <a:spLocks noChangeArrowheads="1"/>
        </xdr:cNvSpPr>
      </xdr:nvSpPr>
      <xdr:spPr bwMode="auto">
        <a:xfrm>
          <a:off x="7000875" y="381000"/>
          <a:ext cx="11207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6" name="Text Box 4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6327AFA-79F8-4C44-BB8B-CFF2E83FCCCA}"/>
            </a:ext>
          </a:extLst>
        </xdr:cNvPr>
        <xdr:cNvSpPr txBox="1">
          <a:spLocks noChangeArrowheads="1"/>
        </xdr:cNvSpPr>
      </xdr:nvSpPr>
      <xdr:spPr bwMode="auto">
        <a:xfrm>
          <a:off x="5680075" y="381000"/>
          <a:ext cx="11080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7" name="Text Box 4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5B5D397B-1F8D-4479-8AD1-4EE85E8D0343}"/>
            </a:ext>
          </a:extLst>
        </xdr:cNvPr>
        <xdr:cNvSpPr txBox="1">
          <a:spLocks noChangeArrowheads="1"/>
        </xdr:cNvSpPr>
      </xdr:nvSpPr>
      <xdr:spPr bwMode="auto">
        <a:xfrm>
          <a:off x="4416425" y="381000"/>
          <a:ext cx="1149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8" name="Text Box 4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387993F-2368-4159-B81A-48A77288428B}"/>
            </a:ext>
          </a:extLst>
        </xdr:cNvPr>
        <xdr:cNvSpPr txBox="1">
          <a:spLocks noChangeArrowheads="1"/>
        </xdr:cNvSpPr>
      </xdr:nvSpPr>
      <xdr:spPr bwMode="auto">
        <a:xfrm>
          <a:off x="3152775" y="381000"/>
          <a:ext cx="1120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9" name="Text Box 4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51B4F596-A2F5-4AAA-A80F-382A220273E4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890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  <xdr:twoCellAnchor>
    <xdr:from>
      <xdr:col>5</xdr:col>
      <xdr:colOff>10702</xdr:colOff>
      <xdr:row>3</xdr:row>
      <xdr:rowOff>7135</xdr:rowOff>
    </xdr:from>
    <xdr:to>
      <xdr:col>21</xdr:col>
      <xdr:colOff>535754</xdr:colOff>
      <xdr:row>32</xdr:row>
      <xdr:rowOff>83335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89096E48-5497-4420-B421-90CBCA7BFC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256853</xdr:colOff>
      <xdr:row>2</xdr:row>
      <xdr:rowOff>124862</xdr:rowOff>
    </xdr:from>
    <xdr:to>
      <xdr:col>21</xdr:col>
      <xdr:colOff>523874</xdr:colOff>
      <xdr:row>32</xdr:row>
      <xdr:rowOff>82162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9323E3A1-8862-45A3-9309-6EBAFC71B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EF78F73-1C51-4A06-8AC5-A5DC134CA891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5E4AFE-DF93-442A-B192-A33A86127E62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4509C0B-42F7-4339-B2EC-81A7D293A952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61C2127-BF70-483C-BAFB-79C409C3D81C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AE31748B-EC41-4D01-A5F3-B9168CA41D30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136694D-D852-44ED-ADC6-F645D84308BB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87014D5-B1FB-4B17-A539-E5066FD2DCB7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32D3FE-8C98-4DAE-898E-06FE0AFFF803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249721</xdr:colOff>
      <xdr:row>3</xdr:row>
      <xdr:rowOff>10699</xdr:rowOff>
    </xdr:from>
    <xdr:to>
      <xdr:col>21</xdr:col>
      <xdr:colOff>497692</xdr:colOff>
      <xdr:row>32</xdr:row>
      <xdr:rowOff>101026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9BC38A5B-D50E-4D01-B4DC-CF5A7D4BB9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67ADF71-D35D-46CE-856F-5839934D9445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5746A16-93E3-46B9-8DEA-9227532698C7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86DE555-F1C9-4E8F-AB90-2B27D8038723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E210BFE-4943-4FC4-8EAF-342FAF53C1FB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BEA181F-F68C-4B2F-B88B-7097C497BA96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4D4DBF0-45C0-41A9-B471-99E502F3FB1E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2EBBD51A-E454-4BE6-A969-2C859A9E9C9D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31B38DC-72FD-458A-87EE-7FF601D9CB67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10701</xdr:colOff>
      <xdr:row>3</xdr:row>
      <xdr:rowOff>3567</xdr:rowOff>
    </xdr:from>
    <xdr:to>
      <xdr:col>21</xdr:col>
      <xdr:colOff>535753</xdr:colOff>
      <xdr:row>32</xdr:row>
      <xdr:rowOff>89292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404BE724-57CE-426D-97CF-159C0F79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8B6EB63-BE32-4E30-9581-FFB37D95DDF0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DB0AD39-03B5-4657-B269-60814F824D39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9C816F-DD97-4988-9D43-AD0E54735377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82351DC-C866-4A57-AF58-6925054FC9E0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7ED5B149-D6C9-40AF-98C4-4D17CC2B07FB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6F0271B-CA48-45AB-B223-41DA7366EBC3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B30B56F-9C72-4B96-8EC1-0FA7BCE0EF04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2AA2DC2-FA8F-4565-9996-F1FEEE7306F0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253287</xdr:colOff>
      <xdr:row>3</xdr:row>
      <xdr:rowOff>3569</xdr:rowOff>
    </xdr:from>
    <xdr:to>
      <xdr:col>21</xdr:col>
      <xdr:colOff>510783</xdr:colOff>
      <xdr:row>32</xdr:row>
      <xdr:rowOff>89293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30D9C808-C165-4566-88AA-DB6234D3D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0A403-4FAD-4004-BDF5-D7DA7E43DF2C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9DE9A0-19C8-435A-89FD-32F2864795A0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F361BFF-2182-44CC-978E-3126E18BB259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B87AFFC-A835-4D5D-A909-03FFEB07845B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892323-799A-46CC-B144-ED84D60854C9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6BA76B5-9823-4490-BE44-7C0B53FDB754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5E6E7B9-C172-4957-9228-4CF92FC7E1D9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66CAB36-F592-4CAB-9450-24C543AFA8EF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16658</xdr:colOff>
      <xdr:row>3</xdr:row>
      <xdr:rowOff>10701</xdr:rowOff>
    </xdr:from>
    <xdr:to>
      <xdr:col>21</xdr:col>
      <xdr:colOff>521484</xdr:colOff>
      <xdr:row>32</xdr:row>
      <xdr:rowOff>101028</xdr:rowOff>
    </xdr:to>
    <xdr:graphicFrame macro="">
      <xdr:nvGraphicFramePr>
        <xdr:cNvPr id="10" name="Grafiek 61">
          <a:extLst>
            <a:ext uri="{FF2B5EF4-FFF2-40B4-BE49-F238E27FC236}">
              <a16:creationId xmlns:a16="http://schemas.microsoft.com/office/drawing/2014/main" id="{AFB57736-A76F-4858-9031-D5A438E6B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161925</xdr:colOff>
      <xdr:row>1</xdr:row>
      <xdr:rowOff>0</xdr:rowOff>
    </xdr:from>
    <xdr:to>
      <xdr:col>21</xdr:col>
      <xdr:colOff>0</xdr:colOff>
      <xdr:row>2</xdr:row>
      <xdr:rowOff>19050</xdr:rowOff>
    </xdr:to>
    <xdr:sp macro="" textlink="">
      <xdr:nvSpPr>
        <xdr:cNvPr id="11" name="Text Box 3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5158A6-B0F0-4C79-8CE2-C0DD54A63AE4}"/>
            </a:ext>
          </a:extLst>
        </xdr:cNvPr>
        <xdr:cNvSpPr txBox="1">
          <a:spLocks noChangeArrowheads="1"/>
        </xdr:cNvSpPr>
      </xdr:nvSpPr>
      <xdr:spPr bwMode="auto">
        <a:xfrm>
          <a:off x="104362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8:</a:t>
          </a:r>
          <a:endParaRPr lang="nl-NL"/>
        </a:p>
      </xdr:txBody>
    </xdr:sp>
    <xdr:clientData fPrintsWithSheet="0"/>
  </xdr:twoCellAnchor>
  <xdr:twoCellAnchor>
    <xdr:from>
      <xdr:col>17</xdr:col>
      <xdr:colOff>161925</xdr:colOff>
      <xdr:row>1</xdr:row>
      <xdr:rowOff>0</xdr:rowOff>
    </xdr:from>
    <xdr:to>
      <xdr:col>19</xdr:col>
      <xdr:colOff>0</xdr:colOff>
      <xdr:row>2</xdr:row>
      <xdr:rowOff>19050</xdr:rowOff>
    </xdr:to>
    <xdr:sp macro="" textlink="">
      <xdr:nvSpPr>
        <xdr:cNvPr id="12" name="Text Box 4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6A0C791-AC56-48D4-B733-74FCFEEE8F45}"/>
            </a:ext>
          </a:extLst>
        </xdr:cNvPr>
        <xdr:cNvSpPr txBox="1">
          <a:spLocks noChangeArrowheads="1"/>
        </xdr:cNvSpPr>
      </xdr:nvSpPr>
      <xdr:spPr bwMode="auto">
        <a:xfrm>
          <a:off x="92170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7</a:t>
          </a:r>
          <a:endParaRPr lang="nl-NL"/>
        </a:p>
      </xdr:txBody>
    </xdr:sp>
    <xdr:clientData fPrintsWithSheet="0"/>
  </xdr:twoCellAnchor>
  <xdr:twoCellAnchor>
    <xdr:from>
      <xdr:col>15</xdr:col>
      <xdr:colOff>161925</xdr:colOff>
      <xdr:row>1</xdr:row>
      <xdr:rowOff>0</xdr:rowOff>
    </xdr:from>
    <xdr:to>
      <xdr:col>17</xdr:col>
      <xdr:colOff>0</xdr:colOff>
      <xdr:row>2</xdr:row>
      <xdr:rowOff>19050</xdr:rowOff>
    </xdr:to>
    <xdr:sp macro="" textlink="">
      <xdr:nvSpPr>
        <xdr:cNvPr id="13" name="Text Box 4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C9C649D-9702-446B-9F37-C30A0EF73AB1}"/>
            </a:ext>
          </a:extLst>
        </xdr:cNvPr>
        <xdr:cNvSpPr txBox="1">
          <a:spLocks noChangeArrowheads="1"/>
        </xdr:cNvSpPr>
      </xdr:nvSpPr>
      <xdr:spPr bwMode="auto">
        <a:xfrm>
          <a:off x="7997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6</a:t>
          </a:r>
          <a:endParaRPr lang="nl-NL"/>
        </a:p>
      </xdr:txBody>
    </xdr:sp>
    <xdr:clientData fPrintsWithSheet="0"/>
  </xdr:twoCellAnchor>
  <xdr:twoCellAnchor>
    <xdr:from>
      <xdr:col>13</xdr:col>
      <xdr:colOff>161925</xdr:colOff>
      <xdr:row>1</xdr:row>
      <xdr:rowOff>0</xdr:rowOff>
    </xdr:from>
    <xdr:to>
      <xdr:col>15</xdr:col>
      <xdr:colOff>0</xdr:colOff>
      <xdr:row>2</xdr:row>
      <xdr:rowOff>19050</xdr:rowOff>
    </xdr:to>
    <xdr:sp macro="" textlink="">
      <xdr:nvSpPr>
        <xdr:cNvPr id="14" name="Text Box 4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592C37-A965-4E34-80FD-90ED73588473}"/>
            </a:ext>
          </a:extLst>
        </xdr:cNvPr>
        <xdr:cNvSpPr txBox="1">
          <a:spLocks noChangeArrowheads="1"/>
        </xdr:cNvSpPr>
      </xdr:nvSpPr>
      <xdr:spPr bwMode="auto">
        <a:xfrm>
          <a:off x="67786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5</a:t>
          </a:r>
          <a:endParaRPr lang="nl-NL"/>
        </a:p>
      </xdr:txBody>
    </xdr:sp>
    <xdr:clientData fPrintsWithSheet="0"/>
  </xdr:twoCellAnchor>
  <xdr:twoCellAnchor>
    <xdr:from>
      <xdr:col>11</xdr:col>
      <xdr:colOff>123825</xdr:colOff>
      <xdr:row>1</xdr:row>
      <xdr:rowOff>0</xdr:rowOff>
    </xdr:from>
    <xdr:to>
      <xdr:col>12</xdr:col>
      <xdr:colOff>590550</xdr:colOff>
      <xdr:row>2</xdr:row>
      <xdr:rowOff>28575</xdr:rowOff>
    </xdr:to>
    <xdr:sp macro="" textlink="">
      <xdr:nvSpPr>
        <xdr:cNvPr id="15" name="Text Box 4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23A0257-0E9A-4AD4-A2F9-F88EAB44BBFB}"/>
            </a:ext>
          </a:extLst>
        </xdr:cNvPr>
        <xdr:cNvSpPr txBox="1">
          <a:spLocks noChangeArrowheads="1"/>
        </xdr:cNvSpPr>
      </xdr:nvSpPr>
      <xdr:spPr bwMode="auto">
        <a:xfrm>
          <a:off x="5521325" y="381000"/>
          <a:ext cx="107632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4</a:t>
          </a:r>
        </a:p>
      </xdr:txBody>
    </xdr:sp>
    <xdr:clientData fPrintsWithSheet="0"/>
  </xdr:twoCellAnchor>
  <xdr:twoCellAnchor>
    <xdr:from>
      <xdr:col>9</xdr:col>
      <xdr:colOff>142875</xdr:colOff>
      <xdr:row>1</xdr:row>
      <xdr:rowOff>0</xdr:rowOff>
    </xdr:from>
    <xdr:to>
      <xdr:col>11</xdr:col>
      <xdr:colOff>9525</xdr:colOff>
      <xdr:row>2</xdr:row>
      <xdr:rowOff>19050</xdr:rowOff>
    </xdr:to>
    <xdr:sp macro="" textlink="">
      <xdr:nvSpPr>
        <xdr:cNvPr id="16" name="Text Box 4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3C0BCE3-9A2D-4A95-BFA2-04D8EB190A0C}"/>
            </a:ext>
          </a:extLst>
        </xdr:cNvPr>
        <xdr:cNvSpPr txBox="1">
          <a:spLocks noChangeArrowheads="1"/>
        </xdr:cNvSpPr>
      </xdr:nvSpPr>
      <xdr:spPr bwMode="auto">
        <a:xfrm>
          <a:off x="4321175" y="381000"/>
          <a:ext cx="10858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groep 3</a:t>
          </a:r>
        </a:p>
      </xdr:txBody>
    </xdr:sp>
    <xdr:clientData fPrintsWithSheet="0"/>
  </xdr:twoCellAnchor>
  <xdr:twoCellAnchor>
    <xdr:from>
      <xdr:col>7</xdr:col>
      <xdr:colOff>161925</xdr:colOff>
      <xdr:row>1</xdr:row>
      <xdr:rowOff>0</xdr:rowOff>
    </xdr:from>
    <xdr:to>
      <xdr:col>9</xdr:col>
      <xdr:colOff>0</xdr:colOff>
      <xdr:row>2</xdr:row>
      <xdr:rowOff>28575</xdr:rowOff>
    </xdr:to>
    <xdr:sp macro="" textlink="">
      <xdr:nvSpPr>
        <xdr:cNvPr id="17" name="Text Box 4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F4C3F7A-3FA1-41E2-AE85-DEF9F2487CD5}"/>
            </a:ext>
          </a:extLst>
        </xdr:cNvPr>
        <xdr:cNvSpPr txBox="1">
          <a:spLocks noChangeArrowheads="1"/>
        </xdr:cNvSpPr>
      </xdr:nvSpPr>
      <xdr:spPr bwMode="auto">
        <a:xfrm>
          <a:off x="3121025" y="381000"/>
          <a:ext cx="10572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conclusies</a:t>
          </a:r>
        </a:p>
      </xdr:txBody>
    </xdr:sp>
    <xdr:clientData fPrintsWithSheet="0"/>
  </xdr:twoCellAnchor>
  <xdr:twoCellAnchor>
    <xdr:from>
      <xdr:col>5</xdr:col>
      <xdr:colOff>161925</xdr:colOff>
      <xdr:row>1</xdr:row>
      <xdr:rowOff>0</xdr:rowOff>
    </xdr:from>
    <xdr:to>
      <xdr:col>7</xdr:col>
      <xdr:colOff>0</xdr:colOff>
      <xdr:row>2</xdr:row>
      <xdr:rowOff>19050</xdr:rowOff>
    </xdr:to>
    <xdr:sp macro="" textlink="">
      <xdr:nvSpPr>
        <xdr:cNvPr id="18" name="Text Box 4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0BEB2E6-C5D3-4DBF-BC29-E5001E2EAED4}"/>
            </a:ext>
          </a:extLst>
        </xdr:cNvPr>
        <xdr:cNvSpPr txBox="1">
          <a:spLocks noChangeArrowheads="1"/>
        </xdr:cNvSpPr>
      </xdr:nvSpPr>
      <xdr:spPr bwMode="auto">
        <a:xfrm>
          <a:off x="1901825" y="381000"/>
          <a:ext cx="105727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</a:t>
          </a:r>
          <a:endParaRPr lang="nl-NL"/>
        </a:p>
      </xdr:txBody>
    </xdr:sp>
    <xdr:clientData fPrint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9525</xdr:rowOff>
    </xdr:from>
    <xdr:to>
      <xdr:col>8</xdr:col>
      <xdr:colOff>0</xdr:colOff>
      <xdr:row>12</xdr:row>
      <xdr:rowOff>9525</xdr:rowOff>
    </xdr:to>
    <xdr:sp macro="" textlink="" fLocksText="0">
      <xdr:nvSpPr>
        <xdr:cNvPr id="2" name="Text Box 8">
          <a:extLst>
            <a:ext uri="{FF2B5EF4-FFF2-40B4-BE49-F238E27FC236}">
              <a16:creationId xmlns:a16="http://schemas.microsoft.com/office/drawing/2014/main" id="{7828FEC9-CD2F-4547-AF3A-0EC33FAAFC9B}"/>
            </a:ext>
          </a:extLst>
        </xdr:cNvPr>
        <xdr:cNvSpPr txBox="1">
          <a:spLocks noChangeArrowheads="1"/>
        </xdr:cNvSpPr>
      </xdr:nvSpPr>
      <xdr:spPr bwMode="auto">
        <a:xfrm>
          <a:off x="1250950" y="13557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8</xdr:col>
      <xdr:colOff>0</xdr:colOff>
      <xdr:row>22</xdr:row>
      <xdr:rowOff>9525</xdr:rowOff>
    </xdr:to>
    <xdr:sp macro="" textlink="" fLocksText="0">
      <xdr:nvSpPr>
        <xdr:cNvPr id="3" name="Text Box 15">
          <a:extLst>
            <a:ext uri="{FF2B5EF4-FFF2-40B4-BE49-F238E27FC236}">
              <a16:creationId xmlns:a16="http://schemas.microsoft.com/office/drawing/2014/main" id="{9546B18C-B46C-4804-9C02-298EE029DB98}"/>
            </a:ext>
          </a:extLst>
        </xdr:cNvPr>
        <xdr:cNvSpPr txBox="1">
          <a:spLocks noChangeArrowheads="1"/>
        </xdr:cNvSpPr>
      </xdr:nvSpPr>
      <xdr:spPr bwMode="auto">
        <a:xfrm>
          <a:off x="1250950" y="294957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27</xdr:row>
      <xdr:rowOff>9525</xdr:rowOff>
    </xdr:from>
    <xdr:to>
      <xdr:col>8</xdr:col>
      <xdr:colOff>0</xdr:colOff>
      <xdr:row>32</xdr:row>
      <xdr:rowOff>9525</xdr:rowOff>
    </xdr:to>
    <xdr:sp macro="" textlink="" fLocksText="0">
      <xdr:nvSpPr>
        <xdr:cNvPr id="4" name="Text Box 17">
          <a:extLst>
            <a:ext uri="{FF2B5EF4-FFF2-40B4-BE49-F238E27FC236}">
              <a16:creationId xmlns:a16="http://schemas.microsoft.com/office/drawing/2014/main" id="{9FBE34EC-033D-4EEC-8CC5-9D82BFDBFE1C}"/>
            </a:ext>
          </a:extLst>
        </xdr:cNvPr>
        <xdr:cNvSpPr txBox="1">
          <a:spLocks noChangeArrowheads="1"/>
        </xdr:cNvSpPr>
      </xdr:nvSpPr>
      <xdr:spPr bwMode="auto">
        <a:xfrm>
          <a:off x="1250950" y="45434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41</xdr:row>
      <xdr:rowOff>9525</xdr:rowOff>
    </xdr:from>
    <xdr:to>
      <xdr:col>8</xdr:col>
      <xdr:colOff>0</xdr:colOff>
      <xdr:row>46</xdr:row>
      <xdr:rowOff>9525</xdr:rowOff>
    </xdr:to>
    <xdr:sp macro="" textlink="" fLocksText="0">
      <xdr:nvSpPr>
        <xdr:cNvPr id="5" name="Text Box 19">
          <a:extLst>
            <a:ext uri="{FF2B5EF4-FFF2-40B4-BE49-F238E27FC236}">
              <a16:creationId xmlns:a16="http://schemas.microsoft.com/office/drawing/2014/main" id="{D8035A5B-1A41-4ABE-BB4A-FEE4A3024A3B}"/>
            </a:ext>
          </a:extLst>
        </xdr:cNvPr>
        <xdr:cNvSpPr txBox="1">
          <a:spLocks noChangeArrowheads="1"/>
        </xdr:cNvSpPr>
      </xdr:nvSpPr>
      <xdr:spPr bwMode="auto">
        <a:xfrm>
          <a:off x="1250950" y="679132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2</xdr:col>
      <xdr:colOff>0</xdr:colOff>
      <xdr:row>51</xdr:row>
      <xdr:rowOff>9525</xdr:rowOff>
    </xdr:from>
    <xdr:to>
      <xdr:col>8</xdr:col>
      <xdr:colOff>0</xdr:colOff>
      <xdr:row>56</xdr:row>
      <xdr:rowOff>9525</xdr:rowOff>
    </xdr:to>
    <xdr:sp macro="" textlink="" fLocksText="0">
      <xdr:nvSpPr>
        <xdr:cNvPr id="6" name="Text Box 26">
          <a:extLst>
            <a:ext uri="{FF2B5EF4-FFF2-40B4-BE49-F238E27FC236}">
              <a16:creationId xmlns:a16="http://schemas.microsoft.com/office/drawing/2014/main" id="{84EBDCC1-9B13-4E6F-8608-7C5CCDCB2E95}"/>
            </a:ext>
          </a:extLst>
        </xdr:cNvPr>
        <xdr:cNvSpPr txBox="1">
          <a:spLocks noChangeArrowheads="1"/>
        </xdr:cNvSpPr>
      </xdr:nvSpPr>
      <xdr:spPr bwMode="auto">
        <a:xfrm>
          <a:off x="1250950" y="8385175"/>
          <a:ext cx="6819900" cy="793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sp macro="" textlink="">
      <xdr:nvSpPr>
        <xdr:cNvPr id="7" name="Rectangle 29">
          <a:extLst>
            <a:ext uri="{FF2B5EF4-FFF2-40B4-BE49-F238E27FC236}">
              <a16:creationId xmlns:a16="http://schemas.microsoft.com/office/drawing/2014/main" id="{120F6BB2-5D88-4052-9BD9-03B3B04D85CD}"/>
            </a:ext>
          </a:extLst>
        </xdr:cNvPr>
        <xdr:cNvSpPr>
          <a:spLocks noChangeArrowheads="1"/>
        </xdr:cNvSpPr>
      </xdr:nvSpPr>
      <xdr:spPr bwMode="auto">
        <a:xfrm>
          <a:off x="120650" y="837565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61</xdr:row>
      <xdr:rowOff>9525</xdr:rowOff>
    </xdr:from>
    <xdr:to>
      <xdr:col>8</xdr:col>
      <xdr:colOff>0</xdr:colOff>
      <xdr:row>66</xdr:row>
      <xdr:rowOff>9525</xdr:rowOff>
    </xdr:to>
    <xdr:sp macro="" textlink="" fLocksText="0">
      <xdr:nvSpPr>
        <xdr:cNvPr id="8" name="Text Box 31">
          <a:extLst>
            <a:ext uri="{FF2B5EF4-FFF2-40B4-BE49-F238E27FC236}">
              <a16:creationId xmlns:a16="http://schemas.microsoft.com/office/drawing/2014/main" id="{AEE3C129-3557-4630-AE37-B549A8CFB238}"/>
            </a:ext>
          </a:extLst>
        </xdr:cNvPr>
        <xdr:cNvSpPr txBox="1">
          <a:spLocks noChangeArrowheads="1"/>
        </xdr:cNvSpPr>
      </xdr:nvSpPr>
      <xdr:spPr bwMode="auto">
        <a:xfrm>
          <a:off x="1250950" y="9979025"/>
          <a:ext cx="6819900" cy="812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/>
        <a:lstStyle/>
        <a:p>
          <a:endParaRPr lang="nl-NL"/>
        </a:p>
      </xdr:txBody>
    </xdr:sp>
    <xdr:clientData/>
  </xdr:twoCellAnchor>
  <xdr:twoCellAnchor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sp macro="" textlink="">
      <xdr:nvSpPr>
        <xdr:cNvPr id="10" name="Rectangle 34">
          <a:extLst>
            <a:ext uri="{FF2B5EF4-FFF2-40B4-BE49-F238E27FC236}">
              <a16:creationId xmlns:a16="http://schemas.microsoft.com/office/drawing/2014/main" id="{C7ECD471-E9AE-4268-9AD4-A3E53EBB650B}"/>
            </a:ext>
          </a:extLst>
        </xdr:cNvPr>
        <xdr:cNvSpPr>
          <a:spLocks noChangeArrowheads="1"/>
        </xdr:cNvSpPr>
      </xdr:nvSpPr>
      <xdr:spPr bwMode="auto">
        <a:xfrm>
          <a:off x="120650" y="996950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0</xdr:colOff>
      <xdr:row>67</xdr:row>
      <xdr:rowOff>9525</xdr:rowOff>
    </xdr:from>
    <xdr:to>
      <xdr:col>8</xdr:col>
      <xdr:colOff>0</xdr:colOff>
      <xdr:row>76</xdr:row>
      <xdr:rowOff>0</xdr:rowOff>
    </xdr:to>
    <xdr:sp macro="" textlink="" fLocksText="0">
      <xdr:nvSpPr>
        <xdr:cNvPr id="11" name="Text Box 36">
          <a:extLst>
            <a:ext uri="{FF2B5EF4-FFF2-40B4-BE49-F238E27FC236}">
              <a16:creationId xmlns:a16="http://schemas.microsoft.com/office/drawing/2014/main" id="{ED5FC5C4-4778-4FAC-B864-40B46A3D586F}"/>
            </a:ext>
          </a:extLst>
        </xdr:cNvPr>
        <xdr:cNvSpPr txBox="1">
          <a:spLocks noChangeArrowheads="1"/>
        </xdr:cNvSpPr>
      </xdr:nvSpPr>
      <xdr:spPr bwMode="auto">
        <a:xfrm>
          <a:off x="1250950" y="10950575"/>
          <a:ext cx="6819900" cy="2886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nl-N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sp macro="" textlink="">
      <xdr:nvSpPr>
        <xdr:cNvPr id="12" name="Rectangle 37">
          <a:extLst>
            <a:ext uri="{FF2B5EF4-FFF2-40B4-BE49-F238E27FC236}">
              <a16:creationId xmlns:a16="http://schemas.microsoft.com/office/drawing/2014/main" id="{44579DB7-076A-4F28-B4C9-9DDF541E7608}"/>
            </a:ext>
          </a:extLst>
        </xdr:cNvPr>
        <xdr:cNvSpPr>
          <a:spLocks noChangeArrowheads="1"/>
        </xdr:cNvSpPr>
      </xdr:nvSpPr>
      <xdr:spPr bwMode="auto">
        <a:xfrm>
          <a:off x="120650" y="10941050"/>
          <a:ext cx="1130300" cy="1587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2</xdr:col>
      <xdr:colOff>85725</xdr:colOff>
      <xdr:row>1</xdr:row>
      <xdr:rowOff>0</xdr:rowOff>
    </xdr:from>
    <xdr:to>
      <xdr:col>3</xdr:col>
      <xdr:colOff>38100</xdr:colOff>
      <xdr:row>2</xdr:row>
      <xdr:rowOff>0</xdr:rowOff>
    </xdr:to>
    <xdr:sp macro="" textlink="">
      <xdr:nvSpPr>
        <xdr:cNvPr id="13" name="Text Box 4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9F4937A-F4DD-4C94-B2BE-B609F058994C}"/>
            </a:ext>
          </a:extLst>
        </xdr:cNvPr>
        <xdr:cNvSpPr txBox="1">
          <a:spLocks noChangeArrowheads="1"/>
        </xdr:cNvSpPr>
      </xdr:nvSpPr>
      <xdr:spPr bwMode="auto">
        <a:xfrm>
          <a:off x="1336675" y="381000"/>
          <a:ext cx="1089025" cy="165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CCFF" mc:Ignorable="a14" a14:legacySpreadsheetColorIndex="31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nl-NL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beginblad </a:t>
          </a:r>
          <a:endParaRPr lang="nl-NL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jaaropbrengsten%20De%20Kardoen%202021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oppenblad"/>
      <sheetName val="beginblad"/>
      <sheetName val="beginblad (2)"/>
      <sheetName val="beginblad (3)"/>
      <sheetName val="trend"/>
      <sheetName val="verzamelformulier (2)"/>
      <sheetName val="verzamelformulier"/>
      <sheetName val="groep 3(A)"/>
      <sheetName val="groep 3B"/>
      <sheetName val="groep 3C"/>
      <sheetName val="totaal groep 3"/>
      <sheetName val="groep 4(A)"/>
      <sheetName val="groep 4B"/>
      <sheetName val="groep 4C"/>
      <sheetName val="totaal groep 4"/>
      <sheetName val="groep 5(A)"/>
      <sheetName val="groep 5B"/>
      <sheetName val="groep 5C"/>
      <sheetName val="totaal groep 5"/>
      <sheetName val="groep 6(A)"/>
      <sheetName val="groep 6B"/>
      <sheetName val="groep 6C"/>
      <sheetName val="totaal groep 6"/>
      <sheetName val="groep 7(A)"/>
      <sheetName val="groep 7B"/>
      <sheetName val="groep 7C"/>
      <sheetName val="totaal groep 7"/>
      <sheetName val="groep 8(A)"/>
      <sheetName val="groep 8B"/>
      <sheetName val="groep 8C"/>
      <sheetName val="totaal groep 8"/>
      <sheetName val="woorden lezen 3-8"/>
      <sheetName val="begr. lezen 3-8"/>
      <sheetName val="woordenschat 3-8"/>
      <sheetName val="spellen 3-8"/>
      <sheetName val="hoofdrekenen 3-8"/>
      <sheetName val="rekenen-wiskunde 3-8"/>
      <sheetName val="samenvatting en conclusies"/>
      <sheetName val="groep 3(A) (2)"/>
      <sheetName val="groep 3B (2)"/>
      <sheetName val="groep 3C (2)"/>
      <sheetName val="totaal groep 3 (2)"/>
      <sheetName val="groep 4(A) (2)"/>
      <sheetName val="groep 4B (2)"/>
      <sheetName val="groep 4C (2)"/>
      <sheetName val="totaal groep 4 (2)"/>
      <sheetName val="groep 5(A) (2)"/>
      <sheetName val="groep 5B (2)"/>
      <sheetName val="groep 5C (2)"/>
      <sheetName val="totaal groep 5 (2)"/>
      <sheetName val="groep 6(A) (2)"/>
      <sheetName val="groep 6B (2)"/>
      <sheetName val="groep 6C (2)"/>
      <sheetName val="totaal groep 6 (2)"/>
      <sheetName val="groep 7(A) (2)"/>
      <sheetName val="groep 7B (2)"/>
      <sheetName val="groep 7C (2)"/>
      <sheetName val="totaal groep 7 (2)"/>
      <sheetName val="groep 8(A) (2)"/>
      <sheetName val="groep 8B (2)"/>
      <sheetName val="groep 8C (2)"/>
      <sheetName val="totaal groep 8 (2)"/>
      <sheetName val="woorden lezen 3-8 (2)"/>
      <sheetName val="begr. lezen 3-8 (2)"/>
      <sheetName val="woordenschat 3-8 (2)"/>
      <sheetName val="spellen 3-8 (2)"/>
      <sheetName val="hoofdrekenen 3-8 (2)"/>
      <sheetName val="rekenen-wiskunde 3-8 (2)"/>
      <sheetName val="samenvatting en conclusies (2)"/>
      <sheetName val="groep 3(A) (3)"/>
      <sheetName val="groep 3B (3)"/>
      <sheetName val="groep 3C (3)"/>
      <sheetName val="totaal groep 3 (3)"/>
      <sheetName val="groep 4(A) (3)"/>
      <sheetName val="groep 4B (3)"/>
      <sheetName val="groep 4C (3)"/>
      <sheetName val="totaal groep 4 (3)"/>
      <sheetName val="groep 5(A) (3)"/>
      <sheetName val="groep 5B (3)"/>
      <sheetName val="groep 5C (3)"/>
      <sheetName val="totaal groep 5 (3)"/>
      <sheetName val="groep 6(A) (3)"/>
      <sheetName val="groep 6B (3)"/>
      <sheetName val="groep 6C (3)"/>
      <sheetName val="totaal groep 6 (3)"/>
      <sheetName val="groep 7(A) (3)"/>
      <sheetName val="groep 7B (3)"/>
      <sheetName val="groep 7C (3)"/>
      <sheetName val="totaal groep 7 (3)"/>
      <sheetName val="groep 8(A) (3)"/>
      <sheetName val="groep 8B (3)"/>
      <sheetName val="groep 8C (3)"/>
      <sheetName val="totaal groep 8 (3)"/>
      <sheetName val="woorden lezen 3-8 (3)"/>
      <sheetName val="begr. lezen 3-8 (3)"/>
      <sheetName val="woordenschat 3-8 (3)"/>
      <sheetName val="spellen 3-8 (3)"/>
      <sheetName val="hoofdrekenen 3-8 (3)"/>
      <sheetName val="rekenen-wiskunde 3-8 (3)"/>
      <sheetName val="samenvatting en conclusies  (3)"/>
    </sheetNames>
    <sheetDataSet>
      <sheetData sheetId="0"/>
      <sheetData sheetId="1">
        <row r="7">
          <cell r="C7">
            <v>2021</v>
          </cell>
          <cell r="M7">
            <v>2022</v>
          </cell>
        </row>
      </sheetData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4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1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1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18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9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0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Relationship Id="rId4" Type="http://schemas.openxmlformats.org/officeDocument/2006/relationships/comments" Target="../comments21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Relationship Id="rId4" Type="http://schemas.openxmlformats.org/officeDocument/2006/relationships/comments" Target="../comments22.xml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Relationship Id="rId4" Type="http://schemas.openxmlformats.org/officeDocument/2006/relationships/comments" Target="../comments23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Relationship Id="rId4" Type="http://schemas.openxmlformats.org/officeDocument/2006/relationships/comments" Target="../comments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Relationship Id="rId4" Type="http://schemas.openxmlformats.org/officeDocument/2006/relationships/comments" Target="../comments25.x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26.xml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Relationship Id="rId4" Type="http://schemas.openxmlformats.org/officeDocument/2006/relationships/comments" Target="../comments27.xml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Relationship Id="rId4" Type="http://schemas.openxmlformats.org/officeDocument/2006/relationships/comments" Target="../comments28.xml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Relationship Id="rId4" Type="http://schemas.openxmlformats.org/officeDocument/2006/relationships/comments" Target="../comments29.xml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Relationship Id="rId4" Type="http://schemas.openxmlformats.org/officeDocument/2006/relationships/comments" Target="../comments30.x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Relationship Id="rId4" Type="http://schemas.openxmlformats.org/officeDocument/2006/relationships/comments" Target="../comments31.xml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Relationship Id="rId4" Type="http://schemas.openxmlformats.org/officeDocument/2006/relationships/comments" Target="../comments32.xml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Relationship Id="rId4" Type="http://schemas.openxmlformats.org/officeDocument/2006/relationships/comments" Target="../comments33.x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Relationship Id="rId4" Type="http://schemas.openxmlformats.org/officeDocument/2006/relationships/comments" Target="../comments3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Relationship Id="rId4" Type="http://schemas.openxmlformats.org/officeDocument/2006/relationships/comments" Target="../comments35.x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Relationship Id="rId4" Type="http://schemas.openxmlformats.org/officeDocument/2006/relationships/comments" Target="../comments36.xml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Relationship Id="rId4" Type="http://schemas.openxmlformats.org/officeDocument/2006/relationships/comments" Target="../comments37.xml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Relationship Id="rId4" Type="http://schemas.openxmlformats.org/officeDocument/2006/relationships/comments" Target="../comments38.xml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Relationship Id="rId4" Type="http://schemas.openxmlformats.org/officeDocument/2006/relationships/comments" Target="../comments39.xml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Relationship Id="rId4" Type="http://schemas.openxmlformats.org/officeDocument/2006/relationships/comments" Target="../comments40.xml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Relationship Id="rId4" Type="http://schemas.openxmlformats.org/officeDocument/2006/relationships/comments" Target="../comments41.x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Relationship Id="rId4" Type="http://schemas.openxmlformats.org/officeDocument/2006/relationships/comments" Target="../comments42.xml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Relationship Id="rId4" Type="http://schemas.openxmlformats.org/officeDocument/2006/relationships/comments" Target="../comments43.xml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Relationship Id="rId4" Type="http://schemas.openxmlformats.org/officeDocument/2006/relationships/comments" Target="../comments4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Relationship Id="rId4" Type="http://schemas.openxmlformats.org/officeDocument/2006/relationships/comments" Target="../comments45.xml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Relationship Id="rId4" Type="http://schemas.openxmlformats.org/officeDocument/2006/relationships/comments" Target="../comments46.xml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Relationship Id="rId4" Type="http://schemas.openxmlformats.org/officeDocument/2006/relationships/comments" Target="../comments47.xml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Relationship Id="rId4" Type="http://schemas.openxmlformats.org/officeDocument/2006/relationships/comments" Target="../comments48.xml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Relationship Id="rId4" Type="http://schemas.openxmlformats.org/officeDocument/2006/relationships/comments" Target="../comments49.xml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Relationship Id="rId4" Type="http://schemas.openxmlformats.org/officeDocument/2006/relationships/comments" Target="../comments50.x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Relationship Id="rId4" Type="http://schemas.openxmlformats.org/officeDocument/2006/relationships/comments" Target="../comments51.xml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Relationship Id="rId4" Type="http://schemas.openxmlformats.org/officeDocument/2006/relationships/comments" Target="../comments52.xml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Relationship Id="rId4" Type="http://schemas.openxmlformats.org/officeDocument/2006/relationships/comments" Target="../comments53.xml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Relationship Id="rId4" Type="http://schemas.openxmlformats.org/officeDocument/2006/relationships/comments" Target="../comments5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Relationship Id="rId4" Type="http://schemas.openxmlformats.org/officeDocument/2006/relationships/comments" Target="../comments55.xml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Relationship Id="rId4" Type="http://schemas.openxmlformats.org/officeDocument/2006/relationships/comments" Target="../comments56.xml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Relationship Id="rId4" Type="http://schemas.openxmlformats.org/officeDocument/2006/relationships/comments" Target="../comments57.xml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8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Relationship Id="rId4" Type="http://schemas.openxmlformats.org/officeDocument/2006/relationships/comments" Target="../comments58.xml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9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Relationship Id="rId4" Type="http://schemas.openxmlformats.org/officeDocument/2006/relationships/comments" Target="../comments59.xml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0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Relationship Id="rId4" Type="http://schemas.openxmlformats.org/officeDocument/2006/relationships/comments" Target="../comments60.xml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1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Relationship Id="rId4" Type="http://schemas.openxmlformats.org/officeDocument/2006/relationships/comments" Target="../comments61.xml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Relationship Id="rId4" Type="http://schemas.openxmlformats.org/officeDocument/2006/relationships/comments" Target="../comments62.xml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Relationship Id="rId4" Type="http://schemas.openxmlformats.org/officeDocument/2006/relationships/comments" Target="../comments63.xml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Relationship Id="rId4" Type="http://schemas.openxmlformats.org/officeDocument/2006/relationships/comments" Target="../comments6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Relationship Id="rId4" Type="http://schemas.openxmlformats.org/officeDocument/2006/relationships/comments" Target="../comments65.xml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Relationship Id="rId4" Type="http://schemas.openxmlformats.org/officeDocument/2006/relationships/comments" Target="../comments66.xml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7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Relationship Id="rId4" Type="http://schemas.openxmlformats.org/officeDocument/2006/relationships/comments" Target="../comments67.xml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8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Relationship Id="rId4" Type="http://schemas.openxmlformats.org/officeDocument/2006/relationships/comments" Target="../comments68.xml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9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Relationship Id="rId4" Type="http://schemas.openxmlformats.org/officeDocument/2006/relationships/comments" Target="../comments69.xml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0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Relationship Id="rId4" Type="http://schemas.openxmlformats.org/officeDocument/2006/relationships/comments" Target="../comments70.xml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1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Relationship Id="rId4" Type="http://schemas.openxmlformats.org/officeDocument/2006/relationships/comments" Target="../comments71.xml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2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Relationship Id="rId4" Type="http://schemas.openxmlformats.org/officeDocument/2006/relationships/comments" Target="../comments72.xml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3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Relationship Id="rId4" Type="http://schemas.openxmlformats.org/officeDocument/2006/relationships/comments" Target="../comments73.xml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4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Relationship Id="rId4" Type="http://schemas.openxmlformats.org/officeDocument/2006/relationships/comments" Target="../comments7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5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Relationship Id="rId4" Type="http://schemas.openxmlformats.org/officeDocument/2006/relationships/comments" Target="../comments75.xml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6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Relationship Id="rId4" Type="http://schemas.openxmlformats.org/officeDocument/2006/relationships/comments" Target="../comments76.xml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7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Relationship Id="rId4" Type="http://schemas.openxmlformats.org/officeDocument/2006/relationships/comments" Target="../comments77.xml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8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Relationship Id="rId4" Type="http://schemas.openxmlformats.org/officeDocument/2006/relationships/comments" Target="../comments78.xml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Relationship Id="rId4" Type="http://schemas.openxmlformats.org/officeDocument/2006/relationships/comments" Target="../comments79.xml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Relationship Id="rId4" Type="http://schemas.openxmlformats.org/officeDocument/2006/relationships/comments" Target="../comments80.xml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Relationship Id="rId4" Type="http://schemas.openxmlformats.org/officeDocument/2006/relationships/comments" Target="../comments81.xml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Relationship Id="rId4" Type="http://schemas.openxmlformats.org/officeDocument/2006/relationships/comments" Target="../comments82.xml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Relationship Id="rId4" Type="http://schemas.openxmlformats.org/officeDocument/2006/relationships/comments" Target="../comments83.xml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Relationship Id="rId4" Type="http://schemas.openxmlformats.org/officeDocument/2006/relationships/comments" Target="../comments8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Relationship Id="rId4" Type="http://schemas.openxmlformats.org/officeDocument/2006/relationships/comments" Target="../comments85.xml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6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Relationship Id="rId4" Type="http://schemas.openxmlformats.org/officeDocument/2006/relationships/comments" Target="../comments86.xml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7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Relationship Id="rId4" Type="http://schemas.openxmlformats.org/officeDocument/2006/relationships/comments" Target="../comments87.xml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Relationship Id="rId4" Type="http://schemas.openxmlformats.org/officeDocument/2006/relationships/comments" Target="../comments88.xml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9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Relationship Id="rId4" Type="http://schemas.openxmlformats.org/officeDocument/2006/relationships/comments" Target="../comments89.xml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0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Relationship Id="rId4" Type="http://schemas.openxmlformats.org/officeDocument/2006/relationships/comments" Target="../comments90.xml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1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Relationship Id="rId4" Type="http://schemas.openxmlformats.org/officeDocument/2006/relationships/comments" Target="../comments91.xml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2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Relationship Id="rId4" Type="http://schemas.openxmlformats.org/officeDocument/2006/relationships/comments" Target="../comments92.xml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3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Relationship Id="rId4" Type="http://schemas.openxmlformats.org/officeDocument/2006/relationships/comments" Target="../comments93.xml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4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Relationship Id="rId4" Type="http://schemas.openxmlformats.org/officeDocument/2006/relationships/comments" Target="../comments9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D5957-D981-48D0-B90D-083432A2E7DF}">
  <sheetPr>
    <tabColor rgb="FFFF0000"/>
  </sheetPr>
  <dimension ref="C5:O22"/>
  <sheetViews>
    <sheetView showGridLines="0" showRowColHeaders="0" showZeros="0" tabSelected="1" showOutlineSymbols="0" zoomScaleNormal="100" workbookViewId="0">
      <selection activeCell="R10" sqref="R10"/>
    </sheetView>
  </sheetViews>
  <sheetFormatPr defaultRowHeight="12.5" x14ac:dyDescent="0.25"/>
  <cols>
    <col min="1" max="1" width="8.7265625" style="179"/>
    <col min="2" max="2" width="8.1796875" style="179" customWidth="1"/>
    <col min="3" max="3" width="2.7265625" style="179" customWidth="1"/>
    <col min="4" max="13" width="8.7265625" style="179"/>
    <col min="14" max="14" width="9.1796875" style="179" customWidth="1"/>
    <col min="15" max="15" width="3.1796875" style="179" customWidth="1"/>
    <col min="16" max="16384" width="8.7265625" style="179"/>
  </cols>
  <sheetData>
    <row r="5" spans="3:15" x14ac:dyDescent="0.25"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</row>
    <row r="6" spans="3:15" x14ac:dyDescent="0.25"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3:15" ht="33" customHeight="1" x14ac:dyDescent="0.25">
      <c r="C7" s="178"/>
      <c r="D7" s="255" t="s">
        <v>142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178"/>
    </row>
    <row r="8" spans="3:15" x14ac:dyDescent="0.25"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</row>
    <row r="9" spans="3:15" x14ac:dyDescent="0.25"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</row>
    <row r="10" spans="3:15" ht="20" x14ac:dyDescent="0.4">
      <c r="C10" s="178"/>
      <c r="D10" s="256" t="s">
        <v>131</v>
      </c>
      <c r="E10" s="256"/>
      <c r="F10" s="256"/>
      <c r="G10" s="178"/>
      <c r="H10" s="256" t="s">
        <v>131</v>
      </c>
      <c r="I10" s="256"/>
      <c r="J10" s="256"/>
      <c r="K10" s="178"/>
      <c r="L10" s="256" t="s">
        <v>131</v>
      </c>
      <c r="M10" s="256"/>
      <c r="N10" s="256"/>
      <c r="O10" s="178"/>
    </row>
    <row r="11" spans="3:15" ht="9.75" customHeight="1" x14ac:dyDescent="0.4">
      <c r="C11" s="178"/>
      <c r="D11" s="180"/>
      <c r="E11" s="180"/>
      <c r="F11" s="180"/>
      <c r="G11" s="178"/>
      <c r="H11" s="180"/>
      <c r="I11" s="180"/>
      <c r="J11" s="180"/>
      <c r="K11" s="178"/>
      <c r="L11" s="180"/>
      <c r="M11" s="180"/>
      <c r="N11" s="180"/>
      <c r="O11" s="178"/>
    </row>
    <row r="12" spans="3:15" ht="20" x14ac:dyDescent="0.4">
      <c r="C12" s="181"/>
      <c r="D12" s="182">
        <v>2021</v>
      </c>
      <c r="E12" s="183"/>
      <c r="F12" s="184">
        <f>D12+1</f>
        <v>2022</v>
      </c>
      <c r="G12" s="181"/>
      <c r="H12" s="184">
        <f>F12</f>
        <v>2022</v>
      </c>
      <c r="I12" s="183"/>
      <c r="J12" s="184">
        <f>H12+1</f>
        <v>2023</v>
      </c>
      <c r="K12" s="181"/>
      <c r="L12" s="184">
        <f>J12</f>
        <v>2023</v>
      </c>
      <c r="M12" s="183"/>
      <c r="N12" s="184">
        <f>L12+1</f>
        <v>2024</v>
      </c>
      <c r="O12" s="181"/>
    </row>
    <row r="13" spans="3:15" x14ac:dyDescent="0.25"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</row>
    <row r="14" spans="3:15" x14ac:dyDescent="0.25"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  <c r="O14" s="178"/>
    </row>
    <row r="15" spans="3:15" x14ac:dyDescent="0.25">
      <c r="C15" s="178"/>
      <c r="D15" s="178"/>
      <c r="E15" s="178"/>
      <c r="F15" s="178"/>
      <c r="G15" s="178"/>
      <c r="H15" s="178"/>
      <c r="I15" s="178"/>
      <c r="J15" s="178"/>
      <c r="K15" s="178"/>
      <c r="L15" s="178"/>
      <c r="M15" s="178"/>
      <c r="N15" s="178"/>
      <c r="O15" s="178"/>
    </row>
    <row r="16" spans="3:15" x14ac:dyDescent="0.25">
      <c r="C16" s="178"/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/>
    </row>
    <row r="17" spans="3:15" x14ac:dyDescent="0.25"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  <c r="O17" s="178"/>
    </row>
    <row r="18" spans="3:15" x14ac:dyDescent="0.25"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/>
    </row>
    <row r="19" spans="3:15" x14ac:dyDescent="0.25"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</row>
    <row r="20" spans="3:15" x14ac:dyDescent="0.25">
      <c r="C20" s="178"/>
      <c r="D20" s="178"/>
      <c r="E20" s="178"/>
      <c r="F20" s="178"/>
      <c r="G20" s="178"/>
      <c r="H20" s="178"/>
      <c r="I20" s="178"/>
      <c r="J20" s="178"/>
      <c r="K20" s="178"/>
      <c r="L20" s="178"/>
      <c r="M20" s="178"/>
      <c r="N20" s="178"/>
      <c r="O20" s="178"/>
    </row>
    <row r="21" spans="3:15" x14ac:dyDescent="0.25"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</row>
    <row r="22" spans="3:15" x14ac:dyDescent="0.25"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</row>
  </sheetData>
  <mergeCells count="4">
    <mergeCell ref="D7:N7"/>
    <mergeCell ref="D10:F10"/>
    <mergeCell ref="H10:J10"/>
    <mergeCell ref="L10:N10"/>
  </mergeCells>
  <dataValidations count="1">
    <dataValidation type="list" allowBlank="1" showInputMessage="1" showErrorMessage="1" sqref="D12" xr:uid="{1886D87E-925D-4B34-9143-4784107BF32D}">
      <formula1>"2014,2015,2016,2017,2018,2019,2020,2021,2022,2023,2024,2025,"</formula1>
    </dataValidation>
  </dataValidations>
  <pageMargins left="0.75" right="0.75" top="1" bottom="1" header="0.5" footer="0.5"/>
  <pageSetup paperSize="9" scale="105" orientation="landscape" horizontalDpi="4294967293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5"/>
    <pageSetUpPr fitToPage="1"/>
  </sheetPr>
  <dimension ref="B1:AK70"/>
  <sheetViews>
    <sheetView showGridLines="0" showRowColHeaders="0" zoomScale="75" zoomScaleNormal="75" workbookViewId="0">
      <selection activeCell="Z71" sqref="Z7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52</v>
      </c>
      <c r="C6" s="29"/>
      <c r="D6" s="82">
        <f>'groep 3(A)'!D6</f>
        <v>0</v>
      </c>
      <c r="E6" s="82">
        <f>'groep 3(A)'!E6</f>
        <v>0</v>
      </c>
      <c r="F6" s="82">
        <f>'groep 3(A)'!F6</f>
        <v>0</v>
      </c>
      <c r="G6" s="82">
        <f>'groep 3(A)'!G6</f>
        <v>0</v>
      </c>
      <c r="H6" s="82">
        <f>'groep 3(A)'!H6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53</v>
      </c>
      <c r="C7" s="29"/>
      <c r="D7" s="82">
        <f>'groep 3(A)'!D7</f>
        <v>2</v>
      </c>
      <c r="E7" s="82">
        <f>'groep 3(A)'!E7</f>
        <v>1</v>
      </c>
      <c r="F7" s="82">
        <f>'groep 3(A)'!F7</f>
        <v>3</v>
      </c>
      <c r="G7" s="82">
        <f>'groep 3(A)'!G7</f>
        <v>1</v>
      </c>
      <c r="H7" s="82">
        <f>'groep 3(A)'!H7</f>
        <v>1</v>
      </c>
      <c r="I7" s="83">
        <f t="shared" si="0"/>
        <v>8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54</v>
      </c>
      <c r="C8" s="29"/>
      <c r="D8" s="82">
        <f>'groep 3B'!D6</f>
        <v>0</v>
      </c>
      <c r="E8" s="82">
        <f>'groep 3B'!E6</f>
        <v>0</v>
      </c>
      <c r="F8" s="82">
        <f>'groep 3B'!F6</f>
        <v>0</v>
      </c>
      <c r="G8" s="82">
        <f>'groep 3B'!G6</f>
        <v>0</v>
      </c>
      <c r="H8" s="82">
        <f>'groep 3B'!H6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55</v>
      </c>
      <c r="C9" s="28"/>
      <c r="D9" s="82">
        <f>'groep 3B'!D7</f>
        <v>0</v>
      </c>
      <c r="E9" s="82">
        <f>'groep 3B'!E7</f>
        <v>0</v>
      </c>
      <c r="F9" s="82">
        <f>'groep 3B'!F7</f>
        <v>0</v>
      </c>
      <c r="G9" s="82">
        <f>'groep 3B'!G7</f>
        <v>0</v>
      </c>
      <c r="H9" s="82">
        <f>'groep 3B'!H7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56</v>
      </c>
      <c r="C10" s="28"/>
      <c r="D10" s="82">
        <f>'groep 3C'!D6</f>
        <v>0</v>
      </c>
      <c r="E10" s="82">
        <f>'groep 3C'!E6</f>
        <v>0</v>
      </c>
      <c r="F10" s="82">
        <f>'groep 3C'!F6</f>
        <v>0</v>
      </c>
      <c r="G10" s="82">
        <f>'groep 3C'!G6</f>
        <v>0</v>
      </c>
      <c r="H10" s="82">
        <f>'groep 3C'!H6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57</v>
      </c>
      <c r="C11" s="28"/>
      <c r="D11" s="82">
        <f>'groep 3C'!D7</f>
        <v>0</v>
      </c>
      <c r="E11" s="82">
        <f>'groep 3C'!E7</f>
        <v>0</v>
      </c>
      <c r="F11" s="82">
        <f>'groep 3C'!F7</f>
        <v>0</v>
      </c>
      <c r="G11" s="82">
        <f>'groep 3C'!G7</f>
        <v>0</v>
      </c>
      <c r="H11" s="82">
        <f>'groep 3C'!H7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0.25</v>
      </c>
      <c r="E13" s="85">
        <f>IF(I7=0,"0%",IF(I7&gt;0,(E7+E9+E11)/(I7+I9+I11)))</f>
        <v>0.125</v>
      </c>
      <c r="F13" s="85">
        <f>IF(I7=0,"0%",IF(I7&gt;0,(F7+F9+F11)/(I7+I9+I11)))</f>
        <v>0.375</v>
      </c>
      <c r="G13" s="85">
        <f>IF(I7=0,"0%",IF(I7&gt;0,(G7+G9+G11)/(I7+I9+I11)))</f>
        <v>0.125</v>
      </c>
      <c r="H13" s="85">
        <f>IF(I7=0,"0%",IF(I7&gt;0,(H7+H9+H11)/(I7+I9+I11)))</f>
        <v>0.125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6"/>
      <c r="E14" s="46"/>
      <c r="F14" s="46"/>
      <c r="G14" s="46"/>
      <c r="H14" s="46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52</v>
      </c>
      <c r="C17" s="29"/>
      <c r="D17" s="82">
        <f>'groep 3(A)'!D14</f>
        <v>0</v>
      </c>
      <c r="E17" s="82">
        <f>'groep 3(A)'!E14</f>
        <v>0</v>
      </c>
      <c r="F17" s="82">
        <f>'groep 3(A)'!F14</f>
        <v>0</v>
      </c>
      <c r="G17" s="82">
        <f>'groep 3(A)'!G14</f>
        <v>0</v>
      </c>
      <c r="H17" s="82">
        <f>'groep 3(A)'!H14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53</v>
      </c>
      <c r="C18" s="29"/>
      <c r="D18" s="82">
        <f>'groep 3(A)'!D15</f>
        <v>0</v>
      </c>
      <c r="E18" s="82">
        <f>'groep 3(A)'!E15</f>
        <v>0</v>
      </c>
      <c r="F18" s="82">
        <f>'groep 3(A)'!F15</f>
        <v>0</v>
      </c>
      <c r="G18" s="82">
        <f>'groep 3(A)'!G15</f>
        <v>0</v>
      </c>
      <c r="H18" s="82">
        <f>'groep 3(A)'!H15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54</v>
      </c>
      <c r="C19" s="29"/>
      <c r="D19" s="82">
        <f>'groep 3B'!D14</f>
        <v>0</v>
      </c>
      <c r="E19" s="82">
        <f>'groep 3B'!E14</f>
        <v>0</v>
      </c>
      <c r="F19" s="82">
        <f>'groep 3B'!F14</f>
        <v>0</v>
      </c>
      <c r="G19" s="82">
        <f>'groep 3B'!G14</f>
        <v>0</v>
      </c>
      <c r="H19" s="82">
        <f>'groep 3B'!H14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55</v>
      </c>
      <c r="C20" s="28"/>
      <c r="D20" s="82">
        <f>'groep 3B'!D15</f>
        <v>0</v>
      </c>
      <c r="E20" s="82">
        <f>'groep 3B'!E15</f>
        <v>0</v>
      </c>
      <c r="F20" s="82">
        <f>'groep 3B'!F15</f>
        <v>0</v>
      </c>
      <c r="G20" s="82">
        <f>'groep 3B'!G15</f>
        <v>0</v>
      </c>
      <c r="H20" s="82">
        <f>'groep 3B'!H15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56</v>
      </c>
      <c r="C21" s="28"/>
      <c r="D21" s="82">
        <f>'groep 3C'!D14</f>
        <v>0</v>
      </c>
      <c r="E21" s="82">
        <f>'groep 3C'!E14</f>
        <v>0</v>
      </c>
      <c r="F21" s="82">
        <f>'groep 3C'!F14</f>
        <v>0</v>
      </c>
      <c r="G21" s="82">
        <f>'groep 3C'!G14</f>
        <v>0</v>
      </c>
      <c r="H21" s="82">
        <f>'groep 3C'!H14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57</v>
      </c>
      <c r="C22" s="28"/>
      <c r="D22" s="82">
        <f>'groep 3C'!D15</f>
        <v>0</v>
      </c>
      <c r="E22" s="82">
        <f>'groep 3C'!E15</f>
        <v>0</v>
      </c>
      <c r="F22" s="82">
        <f>'groep 3C'!F15</f>
        <v>0</v>
      </c>
      <c r="G22" s="82">
        <f>'groep 3C'!G15</f>
        <v>0</v>
      </c>
      <c r="H22" s="82">
        <f>'groep 3C'!H15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5"/>
      <c r="E25" s="75"/>
      <c r="F25" s="75"/>
      <c r="G25" s="75"/>
      <c r="H25" s="75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52</v>
      </c>
      <c r="C28" s="29"/>
      <c r="D28" s="82">
        <f>'groep 3(A)'!D22</f>
        <v>0</v>
      </c>
      <c r="E28" s="82">
        <f>'groep 3(A)'!E22</f>
        <v>0</v>
      </c>
      <c r="F28" s="82">
        <f>'groep 3(A)'!F22</f>
        <v>0</v>
      </c>
      <c r="G28" s="82">
        <f>'groep 3(A)'!G22</f>
        <v>0</v>
      </c>
      <c r="H28" s="82">
        <f>'groep 3(A)'!H22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53</v>
      </c>
      <c r="C29" s="29"/>
      <c r="D29" s="82">
        <f>'groep 3(A)'!D23</f>
        <v>0</v>
      </c>
      <c r="E29" s="82">
        <f>'groep 3(A)'!E23</f>
        <v>0</v>
      </c>
      <c r="F29" s="82">
        <f>'groep 3(A)'!F23</f>
        <v>0</v>
      </c>
      <c r="G29" s="82">
        <f>'groep 3(A)'!G23</f>
        <v>0</v>
      </c>
      <c r="H29" s="82">
        <f>'groep 3(A)'!H23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54</v>
      </c>
      <c r="C30" s="29"/>
      <c r="D30" s="82">
        <f>'groep 3B'!D22</f>
        <v>0</v>
      </c>
      <c r="E30" s="82">
        <f>'groep 3B'!E22</f>
        <v>0</v>
      </c>
      <c r="F30" s="82">
        <f>'groep 3B'!F22</f>
        <v>0</v>
      </c>
      <c r="G30" s="82">
        <f>'groep 3B'!G22</f>
        <v>0</v>
      </c>
      <c r="H30" s="82">
        <f>'groep 3B'!H22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55</v>
      </c>
      <c r="C31" s="28"/>
      <c r="D31" s="82">
        <f>'groep 3B'!D23</f>
        <v>0</v>
      </c>
      <c r="E31" s="82">
        <f>'groep 3B'!E23</f>
        <v>0</v>
      </c>
      <c r="F31" s="82">
        <f>'groep 3B'!F23</f>
        <v>0</v>
      </c>
      <c r="G31" s="82">
        <f>'groep 3B'!G23</f>
        <v>0</v>
      </c>
      <c r="H31" s="82">
        <f>'groep 3B'!H23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56</v>
      </c>
      <c r="C32" s="28"/>
      <c r="D32" s="82">
        <f>'groep 3C'!D22</f>
        <v>0</v>
      </c>
      <c r="E32" s="82">
        <f>'groep 3C'!E22</f>
        <v>0</v>
      </c>
      <c r="F32" s="82">
        <f>'groep 3C'!F22</f>
        <v>0</v>
      </c>
      <c r="G32" s="82">
        <f>'groep 3C'!G22</f>
        <v>0</v>
      </c>
      <c r="H32" s="82">
        <f>'groep 3C'!H22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57</v>
      </c>
      <c r="C33" s="28"/>
      <c r="D33" s="82">
        <f>'groep 3C'!D23</f>
        <v>0</v>
      </c>
      <c r="E33" s="82">
        <f>'groep 3C'!E23</f>
        <v>0</v>
      </c>
      <c r="F33" s="82">
        <f>'groep 3C'!F23</f>
        <v>0</v>
      </c>
      <c r="G33" s="82">
        <f>'groep 3C'!G23</f>
        <v>0</v>
      </c>
      <c r="H33" s="82">
        <f>'groep 3C'!H23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52</v>
      </c>
      <c r="C39" s="29"/>
      <c r="D39" s="82">
        <f>'groep 3(A)'!D30</f>
        <v>0</v>
      </c>
      <c r="E39" s="82">
        <f>'groep 3(A)'!E30</f>
        <v>0</v>
      </c>
      <c r="F39" s="82">
        <f>'groep 3(A)'!F30</f>
        <v>0</v>
      </c>
      <c r="G39" s="82">
        <f>'groep 3(A)'!G30</f>
        <v>0</v>
      </c>
      <c r="H39" s="82">
        <f>'groep 3(A)'!H30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53</v>
      </c>
      <c r="C40" s="29"/>
      <c r="D40" s="82">
        <f>'groep 3(A)'!D31</f>
        <v>0</v>
      </c>
      <c r="E40" s="82">
        <f>'groep 3(A)'!E31</f>
        <v>0</v>
      </c>
      <c r="F40" s="82">
        <f>'groep 3(A)'!F31</f>
        <v>0</v>
      </c>
      <c r="G40" s="82">
        <f>'groep 3(A)'!G31</f>
        <v>0</v>
      </c>
      <c r="H40" s="82">
        <f>'groep 3(A)'!H31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54</v>
      </c>
      <c r="C41" s="29"/>
      <c r="D41" s="82">
        <f>'groep 3B'!D30</f>
        <v>0</v>
      </c>
      <c r="E41" s="82">
        <f>'groep 3B'!E30</f>
        <v>0</v>
      </c>
      <c r="F41" s="82">
        <f>'groep 3B'!F30</f>
        <v>0</v>
      </c>
      <c r="G41" s="82">
        <f>'groep 3B'!G30</f>
        <v>0</v>
      </c>
      <c r="H41" s="82">
        <f>'groep 3B'!H30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55</v>
      </c>
      <c r="C42" s="28"/>
      <c r="D42" s="82">
        <f>'groep 3B'!D31</f>
        <v>0</v>
      </c>
      <c r="E42" s="82">
        <f>'groep 3B'!E31</f>
        <v>0</v>
      </c>
      <c r="F42" s="82">
        <f>'groep 3B'!F31</f>
        <v>0</v>
      </c>
      <c r="G42" s="82">
        <f>'groep 3B'!G31</f>
        <v>0</v>
      </c>
      <c r="H42" s="82">
        <f>'groep 3B'!H31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56</v>
      </c>
      <c r="C43" s="28"/>
      <c r="D43" s="82">
        <f>'groep 3C'!D30</f>
        <v>0</v>
      </c>
      <c r="E43" s="82">
        <f>'groep 3C'!E30</f>
        <v>0</v>
      </c>
      <c r="F43" s="82">
        <f>'groep 3C'!F30</f>
        <v>0</v>
      </c>
      <c r="G43" s="82">
        <f>'groep 3C'!G30</f>
        <v>0</v>
      </c>
      <c r="H43" s="82">
        <f>'groep 3C'!H30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57</v>
      </c>
      <c r="C44" s="28"/>
      <c r="D44" s="82">
        <f>'groep 3C'!D31</f>
        <v>0</v>
      </c>
      <c r="E44" s="82">
        <f>'groep 3C'!E31</f>
        <v>0</v>
      </c>
      <c r="F44" s="82">
        <f>'groep 3C'!F31</f>
        <v>0</v>
      </c>
      <c r="G44" s="82">
        <f>'groep 3C'!G31</f>
        <v>0</v>
      </c>
      <c r="H44" s="82">
        <f>'groep 3C'!H31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6"/>
      <c r="E47" s="46"/>
      <c r="F47" s="46"/>
      <c r="G47" s="46"/>
      <c r="H47" s="46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52</v>
      </c>
      <c r="C50" s="29"/>
      <c r="D50" s="82">
        <f>'groep 3(A)'!D38</f>
        <v>0</v>
      </c>
      <c r="E50" s="82">
        <f>'groep 3(A)'!E38</f>
        <v>0</v>
      </c>
      <c r="F50" s="82">
        <f>'groep 3(A)'!F38</f>
        <v>0</v>
      </c>
      <c r="G50" s="82">
        <f>'groep 3(A)'!G38</f>
        <v>0</v>
      </c>
      <c r="H50" s="82">
        <f>'groep 3(A)'!H38</f>
        <v>0</v>
      </c>
      <c r="I50" s="83">
        <f t="shared" ref="I50:I57" si="4">SUM(D50:H50)</f>
        <v>0</v>
      </c>
    </row>
    <row r="51" spans="2:13" x14ac:dyDescent="0.25">
      <c r="B51" s="29" t="s">
        <v>53</v>
      </c>
      <c r="C51" s="29"/>
      <c r="D51" s="82">
        <f>'groep 3(A)'!D39</f>
        <v>2</v>
      </c>
      <c r="E51" s="82">
        <f>'groep 3(A)'!E39</f>
        <v>5</v>
      </c>
      <c r="F51" s="82">
        <f>'groep 3(A)'!F39</f>
        <v>1</v>
      </c>
      <c r="G51" s="82">
        <f>'groep 3(A)'!G39</f>
        <v>0</v>
      </c>
      <c r="H51" s="82">
        <f>'groep 3(A)'!H39</f>
        <v>0</v>
      </c>
      <c r="I51" s="83">
        <f t="shared" si="4"/>
        <v>8</v>
      </c>
    </row>
    <row r="52" spans="2:13" x14ac:dyDescent="0.25">
      <c r="B52" s="29" t="s">
        <v>54</v>
      </c>
      <c r="C52" s="29"/>
      <c r="D52" s="82">
        <f>'groep 3B'!D38</f>
        <v>0</v>
      </c>
      <c r="E52" s="82">
        <f>'groep 3B'!E38</f>
        <v>0</v>
      </c>
      <c r="F52" s="82">
        <f>'groep 3B'!F38</f>
        <v>0</v>
      </c>
      <c r="G52" s="82">
        <f>'groep 3B'!G38</f>
        <v>0</v>
      </c>
      <c r="H52" s="82">
        <f>'groep 3B'!H38</f>
        <v>0</v>
      </c>
      <c r="I52" s="83">
        <f t="shared" si="4"/>
        <v>0</v>
      </c>
    </row>
    <row r="53" spans="2:13" x14ac:dyDescent="0.25">
      <c r="B53" s="29" t="s">
        <v>55</v>
      </c>
      <c r="C53" s="28"/>
      <c r="D53" s="82">
        <f>'groep 3B'!D39</f>
        <v>0</v>
      </c>
      <c r="E53" s="82">
        <f>'groep 3B'!E39</f>
        <v>0</v>
      </c>
      <c r="F53" s="82">
        <f>'groep 3B'!F39</f>
        <v>0</v>
      </c>
      <c r="G53" s="82">
        <f>'groep 3B'!G39</f>
        <v>0</v>
      </c>
      <c r="H53" s="82">
        <f>'groep 3B'!H39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56</v>
      </c>
      <c r="C54" s="28"/>
      <c r="D54" s="82">
        <f>'groep 3C'!D38</f>
        <v>0</v>
      </c>
      <c r="E54" s="82">
        <f>'groep 3C'!E38</f>
        <v>0</v>
      </c>
      <c r="F54" s="82">
        <f>'groep 3C'!F38</f>
        <v>0</v>
      </c>
      <c r="G54" s="82">
        <f>'groep 3C'!G38</f>
        <v>0</v>
      </c>
      <c r="H54" s="82">
        <f>'groep 3C'!H38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57</v>
      </c>
      <c r="C55" s="28"/>
      <c r="D55" s="82">
        <f>'groep 3C'!D39</f>
        <v>0</v>
      </c>
      <c r="E55" s="82">
        <f>'groep 3C'!E39</f>
        <v>0</v>
      </c>
      <c r="F55" s="82">
        <f>'groep 3C'!F39</f>
        <v>0</v>
      </c>
      <c r="G55" s="82">
        <f>'groep 3C'!G39</f>
        <v>0</v>
      </c>
      <c r="H55" s="82">
        <f>'groep 3C'!H39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0.25</v>
      </c>
      <c r="E57" s="85">
        <f>IF(I51=0,"0%",IF(I51&gt;0,(E51+E53+E55)/(I51+I53+I55)))</f>
        <v>0.625</v>
      </c>
      <c r="F57" s="85">
        <f>IF(I51=0,"0%",IF(I51&gt;0,(F51+F53+F55)/(I51+I53+I55)))</f>
        <v>0.125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6"/>
      <c r="E58" s="46"/>
      <c r="F58" s="46"/>
      <c r="G58" s="48"/>
      <c r="H58" s="48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52</v>
      </c>
      <c r="C61" s="29"/>
      <c r="D61" s="82">
        <f>'groep 3(A)'!D46</f>
        <v>0</v>
      </c>
      <c r="E61" s="82">
        <f>'groep 3(A)'!E46</f>
        <v>0</v>
      </c>
      <c r="F61" s="82">
        <f>'groep 3(A)'!F46</f>
        <v>0</v>
      </c>
      <c r="G61" s="82">
        <f>'groep 3(A)'!G46</f>
        <v>0</v>
      </c>
      <c r="H61" s="82">
        <f>'groep 3(A)'!H46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53</v>
      </c>
      <c r="C62" s="29"/>
      <c r="D62" s="82">
        <f>'groep 3(A)'!D47</f>
        <v>0</v>
      </c>
      <c r="E62" s="82">
        <f>'groep 3(A)'!E47</f>
        <v>0</v>
      </c>
      <c r="F62" s="82">
        <f>'groep 3(A)'!F47</f>
        <v>0</v>
      </c>
      <c r="G62" s="82">
        <f>'groep 3(A)'!G47</f>
        <v>0</v>
      </c>
      <c r="H62" s="82">
        <f>'groep 3(A)'!H47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54</v>
      </c>
      <c r="C63" s="29"/>
      <c r="D63" s="82">
        <f>'groep 3B'!D46</f>
        <v>0</v>
      </c>
      <c r="E63" s="82">
        <f>'groep 3B'!E46</f>
        <v>0</v>
      </c>
      <c r="F63" s="82">
        <f>'groep 3B'!F46</f>
        <v>0</v>
      </c>
      <c r="G63" s="82">
        <f>'groep 3B'!G46</f>
        <v>0</v>
      </c>
      <c r="H63" s="82">
        <f>'groep 3B'!H46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55</v>
      </c>
      <c r="C64" s="28"/>
      <c r="D64" s="82">
        <f>'groep 3B'!D47</f>
        <v>0</v>
      </c>
      <c r="E64" s="82">
        <f>'groep 3B'!E47</f>
        <v>0</v>
      </c>
      <c r="F64" s="82">
        <f>'groep 3B'!F47</f>
        <v>0</v>
      </c>
      <c r="G64" s="82">
        <f>'groep 3B'!G47</f>
        <v>0</v>
      </c>
      <c r="H64" s="82">
        <f>'groep 3B'!H47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56</v>
      </c>
      <c r="C65" s="28"/>
      <c r="D65" s="82">
        <f>'groep 3C'!D46</f>
        <v>0</v>
      </c>
      <c r="E65" s="82">
        <f>'groep 3C'!E46</f>
        <v>0</v>
      </c>
      <c r="F65" s="82">
        <f>'groep 3C'!F46</f>
        <v>0</v>
      </c>
      <c r="G65" s="82">
        <f>'groep 3C'!G46</f>
        <v>0</v>
      </c>
      <c r="H65" s="82">
        <f>'groep 3C'!H46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57</v>
      </c>
      <c r="C66" s="28"/>
      <c r="D66" s="82">
        <f>'groep 3C'!D47</f>
        <v>0</v>
      </c>
      <c r="E66" s="82">
        <f>'groep 3C'!E47</f>
        <v>0</v>
      </c>
      <c r="F66" s="82">
        <f>'groep 3C'!F47</f>
        <v>0</v>
      </c>
      <c r="G66" s="82">
        <f>'groep 3C'!G47</f>
        <v>0</v>
      </c>
      <c r="H66" s="82">
        <f>'groep 3C'!H47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D48:H48"/>
    <mergeCell ref="V70:AB70"/>
    <mergeCell ref="D59:H59"/>
    <mergeCell ref="D4:H4"/>
    <mergeCell ref="D15:H15"/>
    <mergeCell ref="D37:H37"/>
    <mergeCell ref="D26:H26"/>
  </mergeCells>
  <phoneticPr fontId="3" type="noConversion"/>
  <conditionalFormatting sqref="G58 G47 G14:H14">
    <cfRule type="cellIs" dxfId="201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201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2013" priority="5" stopIfTrue="1" operator="greaterThanOrEqual">
      <formula>0.8</formula>
    </cfRule>
    <cfRule type="cellIs" dxfId="201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201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7"/>
    <pageSetUpPr fitToPage="1"/>
  </sheetPr>
  <dimension ref="B1:AE52"/>
  <sheetViews>
    <sheetView showGridLines="0" showRowColHeaders="0" zoomScale="85" zoomScaleNormal="85" workbookViewId="0">
      <selection activeCell="Y11" sqref="Y1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3</v>
      </c>
      <c r="E6" s="4">
        <v>0</v>
      </c>
      <c r="F6" s="4">
        <v>0</v>
      </c>
      <c r="G6" s="4">
        <v>0</v>
      </c>
      <c r="H6" s="4">
        <v>0</v>
      </c>
      <c r="I6" s="36">
        <f>SUM(D6:H6)</f>
        <v>3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2</v>
      </c>
      <c r="E7" s="4">
        <v>0</v>
      </c>
      <c r="F7" s="4">
        <v>1</v>
      </c>
      <c r="G7" s="4">
        <v>0</v>
      </c>
      <c r="H7" s="4">
        <v>0</v>
      </c>
      <c r="I7" s="36">
        <f>SUM(D7:H7)</f>
        <v>3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1</v>
      </c>
      <c r="E8" s="42">
        <f>IF($I$6=0,"0%",IF($I$6&gt;0,E6/$I$6))</f>
        <v>0</v>
      </c>
      <c r="F8" s="42">
        <f>IF($I$6=0,"0%",IF($I$6&gt;0,F6/$I$6))</f>
        <v>0</v>
      </c>
      <c r="G8" s="42">
        <f>IF($I$6=0,"0%",IF($I$6&gt;0,G6/$I$6))</f>
        <v>0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0.66666666666666663</v>
      </c>
      <c r="E9" s="42">
        <f>IF($I$7=0,"0%",IF($I$7&gt;0,E7/$I$7))</f>
        <v>0</v>
      </c>
      <c r="F9" s="42">
        <f>IF($I$7=0,"0%",IF($I$7&gt;0,F7/$I$7))</f>
        <v>0.33333333333333331</v>
      </c>
      <c r="G9" s="42">
        <f>IF($I$7=0,"0%",IF($I$7&gt;0,G7/$I$7))</f>
        <v>0</v>
      </c>
      <c r="H9" s="42">
        <f>IF($I$7=0,"0%",IF($I$7&gt;0,H7/$I$7))</f>
        <v>0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0.83333333333333326</v>
      </c>
      <c r="D10" s="84">
        <f>IF(I6=0,D9,IF(I7=0,D8,IF(I7&gt;0,(D8+D9)/2)))</f>
        <v>0.83333333333333326</v>
      </c>
      <c r="E10" s="84">
        <f>IF(I6=0,E9,IF(I7=0,E8,IF(I7&gt;0,(E8+E9)/2)))</f>
        <v>0</v>
      </c>
      <c r="F10" s="84">
        <f>IF(I6=0,F9,IF(I7=0,F8,IF(I7&gt;0,(F8+F9)/2)))</f>
        <v>0.16666666666666666</v>
      </c>
      <c r="G10" s="84">
        <f>IF(I6=0,G9,IF(I7=0,G8,IF(I7&gt;0,(G8+G9)/2)))</f>
        <v>0</v>
      </c>
      <c r="H10" s="77">
        <f>IF(I6=0,H9,IF(I7=0,H8,IF(I7&gt;0,(H8+H9)/2)))</f>
        <v>0</v>
      </c>
      <c r="I10" s="62">
        <f>IF(I6=0,"",IF(I6&gt;0,D10+E10+F10+G10+H10))</f>
        <v>0.99999999999999989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2</v>
      </c>
      <c r="E30" s="5">
        <v>0</v>
      </c>
      <c r="F30" s="4">
        <v>1</v>
      </c>
      <c r="G30" s="4">
        <v>0</v>
      </c>
      <c r="H30" s="6">
        <v>0</v>
      </c>
      <c r="I30" s="36">
        <f>SUM(D30:H30)</f>
        <v>3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0.66666666666666663</v>
      </c>
      <c r="E32" s="42">
        <f>IF($I$30=0,"0%",IF($I$30&gt;0,E30/$I$30))</f>
        <v>0</v>
      </c>
      <c r="F32" s="42">
        <f>IF($I$30=0,"0%",IF($I$30&gt;0,F30/$I$30))</f>
        <v>0.33333333333333331</v>
      </c>
      <c r="G32" s="42">
        <f>IF($I$30=0,"0%",IF($I$30&gt;0,G30/$I$30))</f>
        <v>0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0.66666666666666663</v>
      </c>
      <c r="D34" s="84">
        <f>IF(I30=0,D33,IF(I31=0,D32,IF(I31&gt;0,(D32+D33)/2)))</f>
        <v>0.66666666666666663</v>
      </c>
      <c r="E34" s="84">
        <f>IF(I30=0,E33,IF(I31=0,E32,IF(I31&gt;0,(E32+E33)/2)))</f>
        <v>0</v>
      </c>
      <c r="F34" s="84">
        <f>IF(I30=0,F33,IF(I31=0,F32,IF(I31&gt;0,(F32+F33)/2)))</f>
        <v>0.33333333333333331</v>
      </c>
      <c r="G34" s="84">
        <f>IF(I30=0,G33,IF(I31=0,G32,IF(I31&gt;0,(G32+G33)/2)))</f>
        <v>0</v>
      </c>
      <c r="H34" s="77">
        <f>IF(I30=0,H33,IF(I31=0,H32,IF(I31&gt;0,(H32+H33)/2)))</f>
        <v>0</v>
      </c>
      <c r="I34" s="62">
        <f>IF(I30=0,"",IF(I30&gt;0,D34+E34+F34+G34+H34))</f>
        <v>1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1</v>
      </c>
      <c r="E38" s="5">
        <v>1</v>
      </c>
      <c r="F38" s="4">
        <v>1</v>
      </c>
      <c r="G38" s="4">
        <v>0</v>
      </c>
      <c r="H38" s="6">
        <v>0</v>
      </c>
      <c r="I38" s="36">
        <f>SUM(D38:H38)</f>
        <v>3</v>
      </c>
      <c r="J38" s="36"/>
      <c r="K38" s="36"/>
    </row>
    <row r="39" spans="2:11" x14ac:dyDescent="0.25">
      <c r="B39" s="49" t="s">
        <v>10</v>
      </c>
      <c r="C39" s="28"/>
      <c r="D39" s="4">
        <v>2</v>
      </c>
      <c r="E39" s="5">
        <v>0</v>
      </c>
      <c r="F39" s="4">
        <v>0</v>
      </c>
      <c r="G39" s="4">
        <v>1</v>
      </c>
      <c r="H39" s="6">
        <v>0</v>
      </c>
      <c r="I39" s="36">
        <f>SUM(D39:H39)</f>
        <v>3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0.33333333333333331</v>
      </c>
      <c r="E40" s="42">
        <f>IF($I$38=0,"0%",IF($I$38&gt;0,E38/$I$38))</f>
        <v>0.33333333333333331</v>
      </c>
      <c r="F40" s="42">
        <f>IF($I$38=0,"0%",IF($I$38&gt;0,F38/$I$38))</f>
        <v>0.33333333333333331</v>
      </c>
      <c r="G40" s="42">
        <f>IF($I$38=0,"0%",IF($I$38&gt;0,G38/$I$38))</f>
        <v>0</v>
      </c>
      <c r="H40" s="42">
        <f>IF($I$38=0,"0%",IF($I$38&gt;0,H38/$I$38))</f>
        <v>0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0.66666666666666663</v>
      </c>
      <c r="E41" s="42">
        <f>IF($I$39=0,"0%",IF($I$39&gt;0,E39/$I$39))</f>
        <v>0</v>
      </c>
      <c r="F41" s="42">
        <f>IF($I$39=0,"0%",IF($I$39&gt;0,F39/$I$39))</f>
        <v>0</v>
      </c>
      <c r="G41" s="42">
        <f>IF($I$39=0,"0%",IF($I$39&gt;0,G39/$I$39))</f>
        <v>0.33333333333333331</v>
      </c>
      <c r="H41" s="42">
        <f>IF($I$39=0,"0%",IF($I$39&gt;0,H39/$I$39))</f>
        <v>0</v>
      </c>
    </row>
    <row r="42" spans="2:11" x14ac:dyDescent="0.25">
      <c r="B42" s="64">
        <f>D42+E42</f>
        <v>0.66666666666666663</v>
      </c>
      <c r="D42" s="84">
        <f>IF(I38=0,D41,IF(I39=0,D40,IF(I39&gt;0,(D40+D41)/2)))</f>
        <v>0.5</v>
      </c>
      <c r="E42" s="84">
        <f>IF(I38=0,E41,IF(I39=0,E40,IF(I39&gt;0,(E40+E41)/2)))</f>
        <v>0.16666666666666666</v>
      </c>
      <c r="F42" s="84">
        <f>IF(I38=0,F41,IF(I39=0,F40,IF(I39&gt;0,(F40+F41)/2)))</f>
        <v>0.16666666666666666</v>
      </c>
      <c r="G42" s="84">
        <f>IF(I38=0,G41,IF(I39=0,G40,IF(I39&gt;0,(G40+G41)/2)))</f>
        <v>0.16666666666666666</v>
      </c>
      <c r="H42" s="77">
        <f>IF(I38=0,H41,IF(I39=0,H40,IF(I39&gt;0,(H40+H41)/2)))</f>
        <v>0</v>
      </c>
      <c r="I42" s="62">
        <f>IF(I38=0,"",IF(I38&gt;0,D42+E42+F42+G42+H42))</f>
        <v>0.99999999999999989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2</v>
      </c>
      <c r="E46" s="5">
        <v>0</v>
      </c>
      <c r="F46" s="4">
        <v>1</v>
      </c>
      <c r="G46" s="4">
        <v>0</v>
      </c>
      <c r="H46" s="6">
        <v>0</v>
      </c>
      <c r="I46" s="36">
        <f>SUM(D46:H46)</f>
        <v>3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0.66666666666666663</v>
      </c>
      <c r="E48" s="42">
        <f>IF($I$46=0,"0%",IF($I$46&gt;0,E46/$I$46))</f>
        <v>0</v>
      </c>
      <c r="F48" s="42">
        <f>IF($I$46=0,"0%",IF($I$46&gt;0,F46/$I$46))</f>
        <v>0.33333333333333331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0.66666666666666663</v>
      </c>
      <c r="D50" s="84">
        <f>IF(I46=0,D49,IF(I47=0,D48,IF(I47&gt;0,(D48+D49)/2)))</f>
        <v>0.66666666666666663</v>
      </c>
      <c r="E50" s="84">
        <f>IF(I46=0,E49,IF(I47=0,E48,IF(I47&gt;0,(E48+E49)/2)))</f>
        <v>0</v>
      </c>
      <c r="F50" s="84">
        <f>IF(I46=0,F49,IF(I47=0,F48,IF(I47&gt;0,(F48+F49)/2)))</f>
        <v>0.33333333333333331</v>
      </c>
      <c r="G50" s="84">
        <f>IF(I46=0,G49,IF(I47=0,G48,IF(I47&gt;0,(G48+G49)/2)))</f>
        <v>0</v>
      </c>
      <c r="H50" s="77">
        <f>IF(I46=0,H49,IF(I47=0,H48,IF(I47&gt;0,(H48+H49)/2)))</f>
        <v>0</v>
      </c>
      <c r="I50" s="62">
        <f>IF(I46=0,"",IF(I46&gt;0,D50+E50+F50+G50+H50))</f>
        <v>1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201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00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008" priority="55" stopIfTrue="1" operator="greaterThanOrEqual">
      <formula>0.8</formula>
    </cfRule>
    <cfRule type="cellIs" dxfId="200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00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00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00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00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00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00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00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99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99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99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99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99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99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99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99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99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99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98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98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98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98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98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98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98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98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98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98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97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97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97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97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600-000000000000}">
      <formula1>"1e afname,…,EMT,DMT,SVT,DLE test,DLT,"</formula1>
    </dataValidation>
    <dataValidation type="list" allowBlank="1" showInputMessage="1" showErrorMessage="1" sqref="B7" xr:uid="{00000000-0002-0000-0600-000001000000}">
      <formula1>"2e afname,…,EMT,DMT,DLE test,SVT,DLT,"</formula1>
    </dataValidation>
    <dataValidation type="list" allowBlank="1" showInputMessage="1" showErrorMessage="1" sqref="B14" xr:uid="{00000000-0002-0000-0600-000002000000}">
      <formula1>"1e afname,…,Cito,DLE test,SVT,Aarnoutse"</formula1>
    </dataValidation>
    <dataValidation type="list" allowBlank="1" showInputMessage="1" showErrorMessage="1" sqref="B15" xr:uid="{00000000-0002-0000-0600-000003000000}">
      <formula1>"2e afname,…,Cito,DLE test,SVT,Aarnoutse"</formula1>
    </dataValidation>
    <dataValidation type="list" allowBlank="1" showInputMessage="1" showErrorMessage="1" sqref="B30" xr:uid="{00000000-0002-0000-0600-000004000000}">
      <formula1>"1e afname,…,Cito,PI-dictee,DLE test,SVT,Aarnoutse"</formula1>
    </dataValidation>
    <dataValidation type="list" allowBlank="1" showInputMessage="1" showErrorMessage="1" sqref="B38" xr:uid="{00000000-0002-0000-0600-000005000000}">
      <formula1>"1e afname,…,TTR,DLE test,SVT,"</formula1>
    </dataValidation>
    <dataValidation type="list" allowBlank="1" showInputMessage="1" showErrorMessage="1" sqref="B39" xr:uid="{00000000-0002-0000-0600-000006000000}">
      <formula1>"2e afname,…,TTR,DLE test,SVT,"</formula1>
    </dataValidation>
    <dataValidation type="list" allowBlank="1" showInputMessage="1" showErrorMessage="1" sqref="B47" xr:uid="{00000000-0002-0000-0600-000007000000}">
      <formula1>"2e afname,…,Cito,DLE test,SVT,"</formula1>
    </dataValidation>
    <dataValidation type="list" allowBlank="1" showInputMessage="1" showErrorMessage="1" sqref="B31" xr:uid="{00000000-0002-0000-0600-000008000000}">
      <formula1>"2e afname,…,Cito,PI-dictee,DLE test,SVT,Aarnoutse"</formula1>
    </dataValidation>
    <dataValidation type="list" allowBlank="1" showInputMessage="1" showErrorMessage="1" sqref="B46" xr:uid="{00000000-0002-0000-0600-000009000000}">
      <formula1>"1e afname,…,Cito,DLE test,SVT,"</formula1>
    </dataValidation>
    <dataValidation type="list" allowBlank="1" showInputMessage="1" showErrorMessage="1" sqref="B22" xr:uid="{00000000-0002-0000-0600-00000A000000}">
      <formula1>"1e afname,…,Cito,"</formula1>
    </dataValidation>
    <dataValidation type="list" allowBlank="1" showInputMessage="1" showErrorMessage="1" sqref="B23" xr:uid="{00000000-0002-0000-06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7"/>
    <pageSetUpPr fitToPage="1"/>
  </sheetPr>
  <dimension ref="B1:AE52"/>
  <sheetViews>
    <sheetView showGridLines="0" showRowColHeaders="0" zoomScale="85" zoomScaleNormal="85" workbookViewId="0">
      <selection activeCell="Y10" sqref="Y1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197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97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973" priority="55" stopIfTrue="1" operator="greaterThanOrEqual">
      <formula>0.8</formula>
    </cfRule>
    <cfRule type="cellIs" dxfId="197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97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97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96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96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96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96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96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96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96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96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96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96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95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95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95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95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95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95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95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95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95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95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94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94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94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94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94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94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94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94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941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700-000000000000}">
      <formula1>"1e afname,…,EMT,DMT,SVT,DLE test,DLT,"</formula1>
    </dataValidation>
    <dataValidation type="list" allowBlank="1" showInputMessage="1" showErrorMessage="1" sqref="B7" xr:uid="{00000000-0002-0000-0700-000001000000}">
      <formula1>"2e afname,…,EMT,DMT,DLE test,SVT,DLT,"</formula1>
    </dataValidation>
    <dataValidation type="list" allowBlank="1" showInputMessage="1" showErrorMessage="1" sqref="B14" xr:uid="{00000000-0002-0000-0700-000002000000}">
      <formula1>"1e afname,…,Cito,DLE test,SVT,Aarnoutse"</formula1>
    </dataValidation>
    <dataValidation type="list" allowBlank="1" showInputMessage="1" showErrorMessage="1" sqref="B15" xr:uid="{00000000-0002-0000-0700-000003000000}">
      <formula1>"2e afname,…,Cito,DLE test,SVT,Aarnoutse"</formula1>
    </dataValidation>
    <dataValidation type="list" allowBlank="1" showInputMessage="1" showErrorMessage="1" sqref="B30" xr:uid="{00000000-0002-0000-0700-000004000000}">
      <formula1>"1e afname,…,Cito,PI-dictee,DLE test,SVT,Aarnoutse"</formula1>
    </dataValidation>
    <dataValidation type="list" allowBlank="1" showInputMessage="1" showErrorMessage="1" sqref="B38" xr:uid="{00000000-0002-0000-0700-000005000000}">
      <formula1>"1e afname,…,TTR,DLE test,SVT,"</formula1>
    </dataValidation>
    <dataValidation type="list" allowBlank="1" showInputMessage="1" showErrorMessage="1" sqref="B39" xr:uid="{00000000-0002-0000-0700-000006000000}">
      <formula1>"2e afname,…,TTR,DLE test,SVT,"</formula1>
    </dataValidation>
    <dataValidation type="list" allowBlank="1" showInputMessage="1" showErrorMessage="1" sqref="B47" xr:uid="{00000000-0002-0000-0700-000007000000}">
      <formula1>"2e afname,…,Cito,DLE test,SVT,"</formula1>
    </dataValidation>
    <dataValidation type="list" allowBlank="1" showInputMessage="1" showErrorMessage="1" sqref="B31" xr:uid="{00000000-0002-0000-0700-000008000000}">
      <formula1>"2e afname,…,Cito,PI-dictee,DLE test,SVT,Aarnoutse"</formula1>
    </dataValidation>
    <dataValidation type="list" allowBlank="1" showInputMessage="1" showErrorMessage="1" sqref="B46" xr:uid="{00000000-0002-0000-0700-000009000000}">
      <formula1>"1e afname,…,Cito,DLE test,SVT,"</formula1>
    </dataValidation>
    <dataValidation type="list" allowBlank="1" showInputMessage="1" showErrorMessage="1" sqref="B22" xr:uid="{00000000-0002-0000-0700-00000A000000}">
      <formula1>"1e afname,…,Cito,"</formula1>
    </dataValidation>
    <dataValidation type="list" allowBlank="1" showInputMessage="1" showErrorMessage="1" sqref="B23" xr:uid="{00000000-0002-0000-07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47"/>
    <pageSetUpPr fitToPage="1"/>
  </sheetPr>
  <dimension ref="B1:AE52"/>
  <sheetViews>
    <sheetView showGridLines="0" showRowColHeaders="0" zoomScale="85" zoomScaleNormal="85" workbookViewId="0">
      <selection activeCell="Y9" sqref="Y9:Y1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194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93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938" priority="55" stopIfTrue="1" operator="greaterThanOrEqual">
      <formula>0.8</formula>
    </cfRule>
    <cfRule type="cellIs" dxfId="193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93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93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93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93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93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93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93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92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92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92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92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92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92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92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92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92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92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91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91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91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91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91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91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91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91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91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91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90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90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90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90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800-000000000000}">
      <formula1>"1e afname,…,EMT,DMT,SVT,DLE test,DLT,"</formula1>
    </dataValidation>
    <dataValidation type="list" allowBlank="1" showInputMessage="1" showErrorMessage="1" sqref="B7" xr:uid="{00000000-0002-0000-0800-000001000000}">
      <formula1>"2e afname,…,EMT,DMT,DLE test,SVT,DLT,"</formula1>
    </dataValidation>
    <dataValidation type="list" allowBlank="1" showInputMessage="1" showErrorMessage="1" sqref="B14" xr:uid="{00000000-0002-0000-0800-000002000000}">
      <formula1>"1e afname,…,Cito,DLE test,SVT,Aarnoutse"</formula1>
    </dataValidation>
    <dataValidation type="list" allowBlank="1" showInputMessage="1" showErrorMessage="1" sqref="B15" xr:uid="{00000000-0002-0000-0800-000003000000}">
      <formula1>"2e afname,…,Cito,DLE test,SVT,Aarnoutse"</formula1>
    </dataValidation>
    <dataValidation type="list" allowBlank="1" showInputMessage="1" showErrorMessage="1" sqref="B30" xr:uid="{00000000-0002-0000-0800-000004000000}">
      <formula1>"1e afname,…,Cito,PI-dictee,DLE test,SVT,Aarnoutse"</formula1>
    </dataValidation>
    <dataValidation type="list" allowBlank="1" showInputMessage="1" showErrorMessage="1" sqref="B38" xr:uid="{00000000-0002-0000-0800-000005000000}">
      <formula1>"1e afname,…,TTR,DLE test,SVT,"</formula1>
    </dataValidation>
    <dataValidation type="list" allowBlank="1" showInputMessage="1" showErrorMessage="1" sqref="B39" xr:uid="{00000000-0002-0000-0800-000006000000}">
      <formula1>"2e afname,…,TTR,DLE test,SVT,"</formula1>
    </dataValidation>
    <dataValidation type="list" allowBlank="1" showInputMessage="1" showErrorMessage="1" sqref="B47" xr:uid="{00000000-0002-0000-0800-000007000000}">
      <formula1>"2e afname,…,Cito,DLE test,SVT,"</formula1>
    </dataValidation>
    <dataValidation type="list" allowBlank="1" showInputMessage="1" showErrorMessage="1" sqref="B31" xr:uid="{00000000-0002-0000-0800-000008000000}">
      <formula1>"2e afname,…,Cito,PI-dictee,DLE test,SVT,Aarnoutse"</formula1>
    </dataValidation>
    <dataValidation type="list" allowBlank="1" showInputMessage="1" showErrorMessage="1" sqref="B46" xr:uid="{00000000-0002-0000-0800-000009000000}">
      <formula1>"1e afname,…,Cito,DLE test,SVT,"</formula1>
    </dataValidation>
    <dataValidation type="list" allowBlank="1" showInputMessage="1" showErrorMessage="1" sqref="B22" xr:uid="{00000000-0002-0000-0800-00000A000000}">
      <formula1>"1e afname,…,Cito,"</formula1>
    </dataValidation>
    <dataValidation type="list" allowBlank="1" showInputMessage="1" showErrorMessage="1" sqref="B23" xr:uid="{00000000-0002-0000-08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47"/>
    <pageSetUpPr fitToPage="1"/>
  </sheetPr>
  <dimension ref="B1:AK70"/>
  <sheetViews>
    <sheetView showGridLines="0" showRowColHeaders="0" zoomScale="75" zoomScaleNormal="75" workbookViewId="0">
      <selection activeCell="U72" sqref="U7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79</v>
      </c>
      <c r="C6" s="29"/>
      <c r="D6" s="82">
        <f>'groep 4(A)'!D6</f>
        <v>3</v>
      </c>
      <c r="E6" s="82">
        <f>'groep 4(A)'!E6</f>
        <v>0</v>
      </c>
      <c r="F6" s="82">
        <f>'groep 4(A)'!F6</f>
        <v>0</v>
      </c>
      <c r="G6" s="82">
        <f>'groep 4(A)'!G6</f>
        <v>0</v>
      </c>
      <c r="H6" s="82">
        <f>'groep 4(A)'!H6</f>
        <v>0</v>
      </c>
      <c r="I6" s="83">
        <f t="shared" ref="I6:I13" si="0">SUM(D6:H6)</f>
        <v>3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80</v>
      </c>
      <c r="C7" s="29"/>
      <c r="D7" s="82">
        <f>'groep 4(A)'!D7</f>
        <v>2</v>
      </c>
      <c r="E7" s="82">
        <f>'groep 4(A)'!E7</f>
        <v>0</v>
      </c>
      <c r="F7" s="82">
        <f>'groep 4(A)'!F7</f>
        <v>1</v>
      </c>
      <c r="G7" s="82">
        <f>'groep 4(A)'!G7</f>
        <v>0</v>
      </c>
      <c r="H7" s="82">
        <f>'groep 4(A)'!H7</f>
        <v>0</v>
      </c>
      <c r="I7" s="83">
        <f t="shared" si="0"/>
        <v>3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81</v>
      </c>
      <c r="C8" s="29"/>
      <c r="D8" s="82">
        <f>'groep 4B'!D6</f>
        <v>0</v>
      </c>
      <c r="E8" s="82">
        <f>'groep 4B'!E6</f>
        <v>0</v>
      </c>
      <c r="F8" s="82">
        <f>'groep 4B'!F6</f>
        <v>0</v>
      </c>
      <c r="G8" s="82">
        <f>'groep 4B'!G6</f>
        <v>0</v>
      </c>
      <c r="H8" s="82">
        <f>'groep 4B'!H6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82</v>
      </c>
      <c r="C9" s="28"/>
      <c r="D9" s="82">
        <f>'groep 4B'!D7</f>
        <v>0</v>
      </c>
      <c r="E9" s="82">
        <f>'groep 4B'!E7</f>
        <v>0</v>
      </c>
      <c r="F9" s="82">
        <f>'groep 4B'!F7</f>
        <v>0</v>
      </c>
      <c r="G9" s="82">
        <f>'groep 4B'!G7</f>
        <v>0</v>
      </c>
      <c r="H9" s="82">
        <f>'groep 4B'!H7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83</v>
      </c>
      <c r="C10" s="28"/>
      <c r="D10" s="82">
        <f>'groep 4C'!D6</f>
        <v>0</v>
      </c>
      <c r="E10" s="82">
        <f>'groep 4C'!E6</f>
        <v>0</v>
      </c>
      <c r="F10" s="82">
        <f>'groep 4C'!F6</f>
        <v>0</v>
      </c>
      <c r="G10" s="82">
        <f>'groep 4C'!G6</f>
        <v>0</v>
      </c>
      <c r="H10" s="82">
        <f>'groep 4C'!H6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84</v>
      </c>
      <c r="C11" s="28"/>
      <c r="D11" s="82">
        <f>'groep 4C'!D7</f>
        <v>0</v>
      </c>
      <c r="E11" s="82">
        <f>'groep 4C'!E7</f>
        <v>0</v>
      </c>
      <c r="F11" s="82">
        <f>'groep 4C'!F7</f>
        <v>0</v>
      </c>
      <c r="G11" s="82">
        <f>'groep 4C'!G7</f>
        <v>0</v>
      </c>
      <c r="H11" s="82">
        <f>'groep 4C'!H7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1</v>
      </c>
      <c r="E12" s="85">
        <f>IF(I6=0,"0%",IF(I6&gt;0,(E6+E8+E10)/(I6+I8+I10)))</f>
        <v>0</v>
      </c>
      <c r="F12" s="85">
        <f>IF(I6=0,"0%",IF(I6&gt;0,(F6+F8+F10)/(I6+I8+I10)))</f>
        <v>0</v>
      </c>
      <c r="G12" s="85">
        <f>IF(I6=0,"0%",IF(I6&gt;0,(G6+G8+G10)/(I6+I8+I10)))</f>
        <v>0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0.66666666666666663</v>
      </c>
      <c r="E13" s="85">
        <f>IF(I7=0,"0%",IF(I7&gt;0,(E7+E9+E11)/(I7+I9+I11)))</f>
        <v>0</v>
      </c>
      <c r="F13" s="85">
        <f>IF(I7=0,"0%",IF(I7&gt;0,(F7+F9+F11)/(I7+I9+I11)))</f>
        <v>0.33333333333333331</v>
      </c>
      <c r="G13" s="85">
        <f>IF(I7=0,"0%",IF(I7&gt;0,(G7+G9+G11)/(I7+I9+I11)))</f>
        <v>0</v>
      </c>
      <c r="H13" s="85">
        <f>IF(I7=0,"0%",IF(I7&gt;0,(H7+H9+H11)/(I7+I9+I11)))</f>
        <v>0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79</v>
      </c>
      <c r="C17" s="29"/>
      <c r="D17" s="82">
        <f>'groep 4(A)'!D14</f>
        <v>0</v>
      </c>
      <c r="E17" s="82">
        <f>'groep 4(A)'!E14</f>
        <v>0</v>
      </c>
      <c r="F17" s="82">
        <f>'groep 4(A)'!F14</f>
        <v>0</v>
      </c>
      <c r="G17" s="82">
        <f>'groep 4(A)'!G14</f>
        <v>0</v>
      </c>
      <c r="H17" s="82">
        <f>'groep 4(A)'!H14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80</v>
      </c>
      <c r="C18" s="29"/>
      <c r="D18" s="82">
        <f>'groep 4(A)'!D15</f>
        <v>0</v>
      </c>
      <c r="E18" s="82">
        <f>'groep 4(A)'!E15</f>
        <v>0</v>
      </c>
      <c r="F18" s="82">
        <f>'groep 4(A)'!F15</f>
        <v>0</v>
      </c>
      <c r="G18" s="82">
        <f>'groep 4(A)'!G15</f>
        <v>0</v>
      </c>
      <c r="H18" s="82">
        <f>'groep 4(A)'!H15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81</v>
      </c>
      <c r="C19" s="29"/>
      <c r="D19" s="82">
        <f>'groep 4B'!D14</f>
        <v>0</v>
      </c>
      <c r="E19" s="82">
        <f>'groep 4B'!E14</f>
        <v>0</v>
      </c>
      <c r="F19" s="82">
        <f>'groep 4B'!F14</f>
        <v>0</v>
      </c>
      <c r="G19" s="82">
        <f>'groep 4B'!G14</f>
        <v>0</v>
      </c>
      <c r="H19" s="82">
        <f>'groep 4B'!H14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82</v>
      </c>
      <c r="C20" s="28"/>
      <c r="D20" s="82">
        <f>'groep 4B'!D15</f>
        <v>0</v>
      </c>
      <c r="E20" s="82">
        <f>'groep 4B'!E15</f>
        <v>0</v>
      </c>
      <c r="F20" s="82">
        <f>'groep 4B'!F15</f>
        <v>0</v>
      </c>
      <c r="G20" s="82">
        <f>'groep 4B'!G15</f>
        <v>0</v>
      </c>
      <c r="H20" s="82">
        <f>'groep 4B'!H15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83</v>
      </c>
      <c r="C21" s="28"/>
      <c r="D21" s="82">
        <f>'groep 4C'!D14</f>
        <v>0</v>
      </c>
      <c r="E21" s="82">
        <f>'groep 4C'!E14</f>
        <v>0</v>
      </c>
      <c r="F21" s="82">
        <f>'groep 4C'!F14</f>
        <v>0</v>
      </c>
      <c r="G21" s="82">
        <f>'groep 4C'!G14</f>
        <v>0</v>
      </c>
      <c r="H21" s="82">
        <f>'groep 4C'!H14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84</v>
      </c>
      <c r="C22" s="28"/>
      <c r="D22" s="82">
        <f>'groep 4C'!D15</f>
        <v>0</v>
      </c>
      <c r="E22" s="82">
        <f>'groep 4C'!E15</f>
        <v>0</v>
      </c>
      <c r="F22" s="82">
        <f>'groep 4C'!F15</f>
        <v>0</v>
      </c>
      <c r="G22" s="82">
        <f>'groep 4C'!G15</f>
        <v>0</v>
      </c>
      <c r="H22" s="82">
        <f>'groep 4C'!H15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79</v>
      </c>
      <c r="C28" s="29"/>
      <c r="D28" s="82">
        <f>'groep 4(A)'!D22</f>
        <v>0</v>
      </c>
      <c r="E28" s="82">
        <f>'groep 4(A)'!E22</f>
        <v>0</v>
      </c>
      <c r="F28" s="82">
        <f>'groep 4(A)'!F22</f>
        <v>0</v>
      </c>
      <c r="G28" s="82">
        <f>'groep 4(A)'!G22</f>
        <v>0</v>
      </c>
      <c r="H28" s="82">
        <f>'groep 4(A)'!H22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80</v>
      </c>
      <c r="C29" s="29"/>
      <c r="D29" s="82">
        <f>'groep 4(A)'!D23</f>
        <v>0</v>
      </c>
      <c r="E29" s="82">
        <f>'groep 4(A)'!E23</f>
        <v>0</v>
      </c>
      <c r="F29" s="82">
        <f>'groep 4(A)'!F23</f>
        <v>0</v>
      </c>
      <c r="G29" s="82">
        <f>'groep 4(A)'!G23</f>
        <v>0</v>
      </c>
      <c r="H29" s="82">
        <f>'groep 4(A)'!H23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81</v>
      </c>
      <c r="C30" s="29"/>
      <c r="D30" s="82">
        <f>'groep 4B'!D22</f>
        <v>0</v>
      </c>
      <c r="E30" s="82">
        <f>'groep 4B'!E22</f>
        <v>0</v>
      </c>
      <c r="F30" s="82">
        <f>'groep 4B'!F22</f>
        <v>0</v>
      </c>
      <c r="G30" s="82">
        <f>'groep 4B'!G22</f>
        <v>0</v>
      </c>
      <c r="H30" s="82">
        <f>'groep 4B'!H22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82</v>
      </c>
      <c r="C31" s="28"/>
      <c r="D31" s="82">
        <f>'groep 4B'!D23</f>
        <v>0</v>
      </c>
      <c r="E31" s="82">
        <f>'groep 4B'!E23</f>
        <v>0</v>
      </c>
      <c r="F31" s="82">
        <f>'groep 4B'!F23</f>
        <v>0</v>
      </c>
      <c r="G31" s="82">
        <f>'groep 4B'!G23</f>
        <v>0</v>
      </c>
      <c r="H31" s="82">
        <f>'groep 4B'!H23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83</v>
      </c>
      <c r="C32" s="28"/>
      <c r="D32" s="82">
        <f>'groep 4C'!D22</f>
        <v>0</v>
      </c>
      <c r="E32" s="82">
        <f>'groep 4C'!E22</f>
        <v>0</v>
      </c>
      <c r="F32" s="82">
        <f>'groep 4C'!F22</f>
        <v>0</v>
      </c>
      <c r="G32" s="82">
        <f>'groep 4C'!G22</f>
        <v>0</v>
      </c>
      <c r="H32" s="82">
        <f>'groep 4C'!H22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84</v>
      </c>
      <c r="C33" s="28"/>
      <c r="D33" s="82">
        <f>'groep 4C'!D23</f>
        <v>0</v>
      </c>
      <c r="E33" s="82">
        <f>'groep 4C'!E23</f>
        <v>0</v>
      </c>
      <c r="F33" s="82">
        <f>'groep 4C'!F23</f>
        <v>0</v>
      </c>
      <c r="G33" s="82">
        <f>'groep 4C'!G23</f>
        <v>0</v>
      </c>
      <c r="H33" s="82">
        <f>'groep 4C'!H23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79</v>
      </c>
      <c r="C39" s="29"/>
      <c r="D39" s="82">
        <f>'groep 4(A)'!D30</f>
        <v>2</v>
      </c>
      <c r="E39" s="82">
        <f>'groep 4(A)'!E30</f>
        <v>0</v>
      </c>
      <c r="F39" s="82">
        <f>'groep 4(A)'!F30</f>
        <v>1</v>
      </c>
      <c r="G39" s="82">
        <f>'groep 4(A)'!G30</f>
        <v>0</v>
      </c>
      <c r="H39" s="82">
        <f>'groep 4(A)'!H30</f>
        <v>0</v>
      </c>
      <c r="I39" s="83">
        <f t="shared" ref="I39:I46" si="3">SUM(D39:H39)</f>
        <v>3</v>
      </c>
      <c r="J39" s="36"/>
      <c r="K39" s="36"/>
      <c r="L39" s="36"/>
      <c r="M39" s="36"/>
    </row>
    <row r="40" spans="2:20" x14ac:dyDescent="0.25">
      <c r="B40" s="29" t="s">
        <v>80</v>
      </c>
      <c r="C40" s="29"/>
      <c r="D40" s="82">
        <f>'groep 4(A)'!D31</f>
        <v>0</v>
      </c>
      <c r="E40" s="82">
        <f>'groep 4(A)'!E31</f>
        <v>0</v>
      </c>
      <c r="F40" s="82">
        <f>'groep 4(A)'!F31</f>
        <v>0</v>
      </c>
      <c r="G40" s="82">
        <f>'groep 4(A)'!G31</f>
        <v>0</v>
      </c>
      <c r="H40" s="82">
        <f>'groep 4(A)'!H31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81</v>
      </c>
      <c r="C41" s="29"/>
      <c r="D41" s="82">
        <f>'groep 4B'!D30</f>
        <v>0</v>
      </c>
      <c r="E41" s="82">
        <f>'groep 4B'!E30</f>
        <v>0</v>
      </c>
      <c r="F41" s="82">
        <f>'groep 4B'!F30</f>
        <v>0</v>
      </c>
      <c r="G41" s="82">
        <f>'groep 4B'!G30</f>
        <v>0</v>
      </c>
      <c r="H41" s="82">
        <f>'groep 4B'!H30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82</v>
      </c>
      <c r="C42" s="28"/>
      <c r="D42" s="82">
        <f>'groep 4B'!D31</f>
        <v>0</v>
      </c>
      <c r="E42" s="82">
        <f>'groep 4B'!E31</f>
        <v>0</v>
      </c>
      <c r="F42" s="82">
        <f>'groep 4B'!F31</f>
        <v>0</v>
      </c>
      <c r="G42" s="82">
        <f>'groep 4B'!G31</f>
        <v>0</v>
      </c>
      <c r="H42" s="82">
        <f>'groep 4B'!H31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83</v>
      </c>
      <c r="C43" s="28"/>
      <c r="D43" s="82">
        <f>'groep 4C'!D30</f>
        <v>0</v>
      </c>
      <c r="E43" s="82">
        <f>'groep 4C'!E30</f>
        <v>0</v>
      </c>
      <c r="F43" s="82">
        <f>'groep 4C'!F30</f>
        <v>0</v>
      </c>
      <c r="G43" s="82">
        <f>'groep 4C'!G30</f>
        <v>0</v>
      </c>
      <c r="H43" s="82">
        <f>'groep 4C'!H30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84</v>
      </c>
      <c r="C44" s="28"/>
      <c r="D44" s="82">
        <f>'groep 4C'!D31</f>
        <v>0</v>
      </c>
      <c r="E44" s="82">
        <f>'groep 4C'!E31</f>
        <v>0</v>
      </c>
      <c r="F44" s="82">
        <f>'groep 4C'!F31</f>
        <v>0</v>
      </c>
      <c r="G44" s="82">
        <f>'groep 4C'!G31</f>
        <v>0</v>
      </c>
      <c r="H44" s="82">
        <f>'groep 4C'!H31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0.66666666666666663</v>
      </c>
      <c r="E45" s="85">
        <f>IF(I39=0,"0%",IF(I39&gt;0,(E39+E41+E43)/(I39+I41+I43)))</f>
        <v>0</v>
      </c>
      <c r="F45" s="85">
        <f>IF(I39=0,"0%",IF(I39&gt;0,(F39+F41+F43)/(I39+I41+I43)))</f>
        <v>0.33333333333333331</v>
      </c>
      <c r="G45" s="85">
        <f>IF(I39=0,"0%",IF(I39&gt;0,(G39+G41+G43)/(I39+I41+I43)))</f>
        <v>0</v>
      </c>
      <c r="H45" s="85">
        <f>IF(I39=0,"0%",IF(I39&gt;0,(H39+H41+H43)/(I39+I41+I43)))</f>
        <v>0</v>
      </c>
      <c r="I45" s="62">
        <f t="shared" si="3"/>
        <v>1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79</v>
      </c>
      <c r="C50" s="29"/>
      <c r="D50" s="82">
        <f>'groep 4(A)'!D38</f>
        <v>1</v>
      </c>
      <c r="E50" s="82">
        <f>'groep 4(A)'!E38</f>
        <v>1</v>
      </c>
      <c r="F50" s="82">
        <f>'groep 4(A)'!F38</f>
        <v>1</v>
      </c>
      <c r="G50" s="82">
        <f>'groep 4(A)'!G38</f>
        <v>0</v>
      </c>
      <c r="H50" s="82">
        <f>'groep 4(A)'!H38</f>
        <v>0</v>
      </c>
      <c r="I50" s="83">
        <f t="shared" ref="I50:I57" si="4">SUM(D50:H50)</f>
        <v>3</v>
      </c>
    </row>
    <row r="51" spans="2:13" x14ac:dyDescent="0.25">
      <c r="B51" s="29" t="s">
        <v>80</v>
      </c>
      <c r="C51" s="29"/>
      <c r="D51" s="82">
        <f>'groep 4(A)'!D39</f>
        <v>2</v>
      </c>
      <c r="E51" s="82">
        <f>'groep 4(A)'!E39</f>
        <v>0</v>
      </c>
      <c r="F51" s="82">
        <f>'groep 4(A)'!F39</f>
        <v>0</v>
      </c>
      <c r="G51" s="82">
        <f>'groep 4(A)'!G39</f>
        <v>1</v>
      </c>
      <c r="H51" s="82">
        <f>'groep 4(A)'!H39</f>
        <v>0</v>
      </c>
      <c r="I51" s="83">
        <f t="shared" si="4"/>
        <v>3</v>
      </c>
    </row>
    <row r="52" spans="2:13" x14ac:dyDescent="0.25">
      <c r="B52" s="29" t="s">
        <v>81</v>
      </c>
      <c r="C52" s="29"/>
      <c r="D52" s="82">
        <f>'groep 4B'!D38</f>
        <v>0</v>
      </c>
      <c r="E52" s="82">
        <f>'groep 4B'!E38</f>
        <v>0</v>
      </c>
      <c r="F52" s="82">
        <f>'groep 4B'!F38</f>
        <v>0</v>
      </c>
      <c r="G52" s="82">
        <f>'groep 4B'!G38</f>
        <v>0</v>
      </c>
      <c r="H52" s="82">
        <f>'groep 4B'!H38</f>
        <v>0</v>
      </c>
      <c r="I52" s="83">
        <f t="shared" si="4"/>
        <v>0</v>
      </c>
    </row>
    <row r="53" spans="2:13" x14ac:dyDescent="0.25">
      <c r="B53" s="29" t="s">
        <v>82</v>
      </c>
      <c r="C53" s="28"/>
      <c r="D53" s="82">
        <f>'groep 4B'!D39</f>
        <v>0</v>
      </c>
      <c r="E53" s="82">
        <f>'groep 4B'!E39</f>
        <v>0</v>
      </c>
      <c r="F53" s="82">
        <f>'groep 4B'!F39</f>
        <v>0</v>
      </c>
      <c r="G53" s="82">
        <f>'groep 4B'!G39</f>
        <v>0</v>
      </c>
      <c r="H53" s="82">
        <f>'groep 4B'!H39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83</v>
      </c>
      <c r="C54" s="28"/>
      <c r="D54" s="82">
        <f>'groep 4C'!D38</f>
        <v>0</v>
      </c>
      <c r="E54" s="82">
        <f>'groep 4C'!E38</f>
        <v>0</v>
      </c>
      <c r="F54" s="82">
        <f>'groep 4C'!F38</f>
        <v>0</v>
      </c>
      <c r="G54" s="82">
        <f>'groep 4C'!G38</f>
        <v>0</v>
      </c>
      <c r="H54" s="82">
        <f>'groep 4C'!H38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84</v>
      </c>
      <c r="C55" s="28"/>
      <c r="D55" s="82">
        <f>'groep 4C'!D39</f>
        <v>0</v>
      </c>
      <c r="E55" s="82">
        <f>'groep 4C'!E39</f>
        <v>0</v>
      </c>
      <c r="F55" s="82">
        <f>'groep 4C'!F39</f>
        <v>0</v>
      </c>
      <c r="G55" s="82">
        <f>'groep 4C'!G39</f>
        <v>0</v>
      </c>
      <c r="H55" s="82">
        <f>'groep 4C'!H39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0.33333333333333331</v>
      </c>
      <c r="E56" s="85">
        <f>IF(I50=0,"0%",IF(I50&gt;0,(E50+E52+E54)/(I50+I52+I54)))</f>
        <v>0.33333333333333331</v>
      </c>
      <c r="F56" s="85">
        <f>IF(I50=0,"0%",IF(I50&gt;0,(F50+F52+F54)/(I50+I52+I54)))</f>
        <v>0.33333333333333331</v>
      </c>
      <c r="G56" s="85">
        <f>IF(I50=0,"0%",IF(I50&gt;0,(G50+G52+G54)/(I50+I52+I54)))</f>
        <v>0</v>
      </c>
      <c r="H56" s="85">
        <f>IF(I50=0,"0%",IF(I50&gt;0,(H50+H52+H54)/(I50+I52+I54)))</f>
        <v>0</v>
      </c>
      <c r="I56" s="62">
        <f t="shared" si="4"/>
        <v>1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0.66666666666666663</v>
      </c>
      <c r="E57" s="85">
        <f>IF(I51=0,"0%",IF(I51&gt;0,(E51+E53+E55)/(I51+I53+I55)))</f>
        <v>0</v>
      </c>
      <c r="F57" s="85">
        <f>IF(I51=0,"0%",IF(I51&gt;0,(F51+F53+F55)/(I51+I53+I55)))</f>
        <v>0</v>
      </c>
      <c r="G57" s="85">
        <f>IF(I51=0,"0%",IF(I51&gt;0,(G51+G53+G55)/(I51+I53+I55)))</f>
        <v>0.33333333333333331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79</v>
      </c>
      <c r="C61" s="29"/>
      <c r="D61" s="82">
        <f>'groep 4(A)'!D46</f>
        <v>2</v>
      </c>
      <c r="E61" s="82">
        <f>'groep 4(A)'!E46</f>
        <v>0</v>
      </c>
      <c r="F61" s="82">
        <f>'groep 4(A)'!F46</f>
        <v>1</v>
      </c>
      <c r="G61" s="82">
        <f>'groep 4(A)'!G46</f>
        <v>0</v>
      </c>
      <c r="H61" s="82">
        <f>'groep 4(A)'!H46</f>
        <v>0</v>
      </c>
      <c r="I61" s="83">
        <f t="shared" ref="I61:I68" si="5">SUM(D61:H61)</f>
        <v>3</v>
      </c>
      <c r="J61" s="36"/>
      <c r="K61" s="36"/>
      <c r="L61" s="36"/>
      <c r="M61" s="36"/>
    </row>
    <row r="62" spans="2:13" x14ac:dyDescent="0.25">
      <c r="B62" s="29" t="s">
        <v>80</v>
      </c>
      <c r="C62" s="29"/>
      <c r="D62" s="82">
        <f>'groep 4(A)'!D47</f>
        <v>0</v>
      </c>
      <c r="E62" s="82">
        <f>'groep 4(A)'!E47</f>
        <v>0</v>
      </c>
      <c r="F62" s="82">
        <f>'groep 4(A)'!F47</f>
        <v>0</v>
      </c>
      <c r="G62" s="82">
        <f>'groep 4(A)'!G47</f>
        <v>0</v>
      </c>
      <c r="H62" s="82">
        <f>'groep 4(A)'!H47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81</v>
      </c>
      <c r="C63" s="29"/>
      <c r="D63" s="82">
        <f>'groep 4B'!D46</f>
        <v>0</v>
      </c>
      <c r="E63" s="82">
        <f>'groep 4B'!E46</f>
        <v>0</v>
      </c>
      <c r="F63" s="82">
        <f>'groep 4B'!F46</f>
        <v>0</v>
      </c>
      <c r="G63" s="82">
        <f>'groep 4B'!G46</f>
        <v>0</v>
      </c>
      <c r="H63" s="82">
        <f>'groep 4B'!H46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82</v>
      </c>
      <c r="C64" s="28"/>
      <c r="D64" s="82">
        <f>'groep 4B'!D47</f>
        <v>0</v>
      </c>
      <c r="E64" s="82">
        <f>'groep 4B'!E47</f>
        <v>0</v>
      </c>
      <c r="F64" s="82">
        <f>'groep 4B'!F47</f>
        <v>0</v>
      </c>
      <c r="G64" s="82">
        <f>'groep 4B'!G47</f>
        <v>0</v>
      </c>
      <c r="H64" s="82">
        <f>'groep 4B'!H47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83</v>
      </c>
      <c r="C65" s="28"/>
      <c r="D65" s="82">
        <f>'groep 4C'!D46</f>
        <v>0</v>
      </c>
      <c r="E65" s="82">
        <f>'groep 4C'!E46</f>
        <v>0</v>
      </c>
      <c r="F65" s="82">
        <f>'groep 4C'!F46</f>
        <v>0</v>
      </c>
      <c r="G65" s="82">
        <f>'groep 4C'!G46</f>
        <v>0</v>
      </c>
      <c r="H65" s="82">
        <f>'groep 4C'!H46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84</v>
      </c>
      <c r="C66" s="28"/>
      <c r="D66" s="82">
        <f>'groep 4C'!D47</f>
        <v>0</v>
      </c>
      <c r="E66" s="82">
        <f>'groep 4C'!E47</f>
        <v>0</v>
      </c>
      <c r="F66" s="82">
        <f>'groep 4C'!F47</f>
        <v>0</v>
      </c>
      <c r="G66" s="82">
        <f>'groep 4C'!G47</f>
        <v>0</v>
      </c>
      <c r="H66" s="82">
        <f>'groep 4C'!H47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0.66666666666666663</v>
      </c>
      <c r="E67" s="85">
        <f>IF(I61=0,"0%",IF(I61&gt;0,(E61+E63+E65)/(I61+I63+I65)))</f>
        <v>0</v>
      </c>
      <c r="F67" s="85">
        <f>IF(I61=0,"0%",IF(I61&gt;0,(F61+F63+F65)/(I61+I63+I65)))</f>
        <v>0.33333333333333331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1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D48:H48"/>
    <mergeCell ref="V70:AB70"/>
    <mergeCell ref="D59:H59"/>
    <mergeCell ref="D4:H4"/>
    <mergeCell ref="D15:H15"/>
    <mergeCell ref="D37:H37"/>
    <mergeCell ref="D26:H26"/>
  </mergeCells>
  <phoneticPr fontId="3" type="noConversion"/>
  <conditionalFormatting sqref="G58 G47 G14:H14">
    <cfRule type="cellIs" dxfId="190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90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903" priority="5" stopIfTrue="1" operator="greaterThanOrEqual">
      <formula>0.8</formula>
    </cfRule>
    <cfRule type="cellIs" dxfId="190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90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42"/>
    <pageSetUpPr fitToPage="1"/>
  </sheetPr>
  <dimension ref="B1:AE52"/>
  <sheetViews>
    <sheetView showGridLines="0" showRowColHeaders="0" zoomScale="85" zoomScaleNormal="85" workbookViewId="0">
      <selection activeCell="E15" sqref="E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0</v>
      </c>
      <c r="E6" s="4">
        <v>1</v>
      </c>
      <c r="F6" s="4">
        <v>2</v>
      </c>
      <c r="G6" s="4">
        <v>0</v>
      </c>
      <c r="H6" s="4">
        <v>0</v>
      </c>
      <c r="I6" s="36">
        <f>SUM(D6:H6)</f>
        <v>3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1</v>
      </c>
      <c r="E7" s="4">
        <v>1</v>
      </c>
      <c r="F7" s="4">
        <v>1</v>
      </c>
      <c r="G7" s="4">
        <v>0</v>
      </c>
      <c r="H7" s="4">
        <v>0</v>
      </c>
      <c r="I7" s="36">
        <f>SUM(D7:H7)</f>
        <v>3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0</v>
      </c>
      <c r="E8" s="42">
        <f>IF($I$6=0,"0%",IF($I$6&gt;0,E6/$I$6))</f>
        <v>0.33333333333333331</v>
      </c>
      <c r="F8" s="42">
        <f>IF($I$6=0,"0%",IF($I$6&gt;0,F6/$I$6))</f>
        <v>0.66666666666666663</v>
      </c>
      <c r="G8" s="42">
        <f>IF($I$6=0,"0%",IF($I$6&gt;0,G6/$I$6))</f>
        <v>0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0.33333333333333331</v>
      </c>
      <c r="E9" s="42">
        <f>IF($I$7=0,"0%",IF($I$7&gt;0,E7/$I$7))</f>
        <v>0.33333333333333331</v>
      </c>
      <c r="F9" s="42">
        <f>IF($I$7=0,"0%",IF($I$7&gt;0,F7/$I$7))</f>
        <v>0.33333333333333331</v>
      </c>
      <c r="G9" s="42">
        <f>IF($I$7=0,"0%",IF($I$7&gt;0,G7/$I$7))</f>
        <v>0</v>
      </c>
      <c r="H9" s="42">
        <f>IF($I$7=0,"0%",IF($I$7&gt;0,H7/$I$7))</f>
        <v>0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0.5</v>
      </c>
      <c r="D10" s="84">
        <f>IF(I6=0,D9,IF(I7=0,D8,IF(I7&gt;0,(D8+D9)/2)))</f>
        <v>0.16666666666666666</v>
      </c>
      <c r="E10" s="84">
        <f>IF(I6=0,E9,IF(I7=0,E8,IF(I7&gt;0,(E8+E9)/2)))</f>
        <v>0.33333333333333331</v>
      </c>
      <c r="F10" s="84">
        <f>IF(I6=0,F9,IF(I7=0,F8,IF(I7&gt;0,(F8+F9)/2)))</f>
        <v>0.5</v>
      </c>
      <c r="G10" s="84">
        <f>IF(I6=0,G9,IF(I7=0,G8,IF(I7&gt;0,(G8+G9)/2)))</f>
        <v>0</v>
      </c>
      <c r="H10" s="77">
        <f>IF(I6=0,H9,IF(I7=0,H8,IF(I7&gt;0,(H8+H9)/2)))</f>
        <v>0</v>
      </c>
      <c r="I10" s="62">
        <f>IF(I6=0,"",IF(I6&gt;0,D10+E10+F10+G10+H10))</f>
        <v>1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>
        <v>2</v>
      </c>
      <c r="E14" s="5">
        <v>0</v>
      </c>
      <c r="F14" s="4">
        <v>0</v>
      </c>
      <c r="G14" s="4">
        <v>0</v>
      </c>
      <c r="H14" s="6">
        <v>1</v>
      </c>
      <c r="I14" s="36">
        <f>SUM(D14:H14)</f>
        <v>3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>
        <f>IF($I$14=0,"0%",IF($I$14&gt;0,D14/$I$14))</f>
        <v>0.66666666666666663</v>
      </c>
      <c r="E16" s="42">
        <f>IF($I$14=0,"0%",IF($I$14&gt;0,E14/$I$14))</f>
        <v>0</v>
      </c>
      <c r="F16" s="42">
        <f>IF($I$14=0,"0%",IF($I$14&gt;0,F14/$I$14))</f>
        <v>0</v>
      </c>
      <c r="G16" s="42">
        <f>IF($I$14=0,"0%",IF($I$14&gt;0,G14/$I$14))</f>
        <v>0</v>
      </c>
      <c r="H16" s="42">
        <f>IF($I$14=0,"0%",IF($I$14&gt;0,H14/$I$14))</f>
        <v>0.33333333333333331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0.66666666666666663</v>
      </c>
      <c r="D18" s="84">
        <f>IF(I14=0,D17,IF(I15=0,D16,IF(I15&gt;0,(D16+D17)/2)))</f>
        <v>0.66666666666666663</v>
      </c>
      <c r="E18" s="84">
        <f>IF(I14=0,E17,IF(I15=0,E16,IF(I15&gt;0,(E16+E17)/2)))</f>
        <v>0</v>
      </c>
      <c r="F18" s="84">
        <f>IF(I14=0,F17,IF(I15=0,F16,IF(I15&gt;0,(F16+F17)/2)))</f>
        <v>0</v>
      </c>
      <c r="G18" s="84">
        <f>IF(I14=0,G17,IF(I15=0,G16,IF(I15&gt;0,(G16+G17)/2)))</f>
        <v>0</v>
      </c>
      <c r="H18" s="77">
        <f>IF(I14=0,H17,IF(I15=0,H16,IF(I15&gt;0,(H16+H17)/2)))</f>
        <v>0.33333333333333331</v>
      </c>
      <c r="I18" s="62">
        <f>IF(I14=0,"",IF(I14&gt;0,D18+E18+F18+G18+H18))</f>
        <v>1</v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3</v>
      </c>
      <c r="E30" s="5">
        <v>0</v>
      </c>
      <c r="F30" s="4">
        <v>0</v>
      </c>
      <c r="G30" s="4">
        <v>0</v>
      </c>
      <c r="H30" s="6">
        <v>0</v>
      </c>
      <c r="I30" s="36">
        <f>SUM(D30:H30)</f>
        <v>3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1</v>
      </c>
      <c r="E32" s="42">
        <f>IF($I$30=0,"0%",IF($I$30&gt;0,E30/$I$30))</f>
        <v>0</v>
      </c>
      <c r="F32" s="42">
        <f>IF($I$30=0,"0%",IF($I$30&gt;0,F30/$I$30))</f>
        <v>0</v>
      </c>
      <c r="G32" s="42">
        <f>IF($I$30=0,"0%",IF($I$30&gt;0,G30/$I$30))</f>
        <v>0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1</v>
      </c>
      <c r="D34" s="84">
        <f>IF(I30=0,D33,IF(I31=0,D32,IF(I31&gt;0,(D32+D33)/2)))</f>
        <v>1</v>
      </c>
      <c r="E34" s="84">
        <f>IF(I30=0,E33,IF(I31=0,E32,IF(I31&gt;0,(E32+E33)/2)))</f>
        <v>0</v>
      </c>
      <c r="F34" s="84">
        <f>IF(I30=0,F33,IF(I31=0,F32,IF(I31&gt;0,(F32+F33)/2)))</f>
        <v>0</v>
      </c>
      <c r="G34" s="84">
        <f>IF(I30=0,G33,IF(I31=0,G32,IF(I31&gt;0,(G32+G33)/2)))</f>
        <v>0</v>
      </c>
      <c r="H34" s="77">
        <f>IF(I30=0,H33,IF(I31=0,H32,IF(I31&gt;0,(H32+H33)/2)))</f>
        <v>0</v>
      </c>
      <c r="I34" s="62">
        <f>IF(I30=0,"",IF(I30&gt;0,D34+E34+F34+G34+H34))</f>
        <v>1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1</v>
      </c>
      <c r="E38" s="5">
        <v>2</v>
      </c>
      <c r="F38" s="4">
        <v>0</v>
      </c>
      <c r="G38" s="4">
        <v>0</v>
      </c>
      <c r="H38" s="6">
        <v>0</v>
      </c>
      <c r="I38" s="36">
        <f>SUM(D38:H38)</f>
        <v>3</v>
      </c>
      <c r="J38" s="36"/>
      <c r="K38" s="36"/>
    </row>
    <row r="39" spans="2:11" x14ac:dyDescent="0.25">
      <c r="B39" s="49" t="s">
        <v>10</v>
      </c>
      <c r="C39" s="28"/>
      <c r="D39" s="4">
        <v>0</v>
      </c>
      <c r="E39" s="5">
        <v>1</v>
      </c>
      <c r="F39" s="4">
        <v>2</v>
      </c>
      <c r="G39" s="4">
        <v>0</v>
      </c>
      <c r="H39" s="6">
        <v>0</v>
      </c>
      <c r="I39" s="36">
        <f>SUM(D39:H39)</f>
        <v>3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0.33333333333333331</v>
      </c>
      <c r="E40" s="42">
        <f>IF($I$38=0,"0%",IF($I$38&gt;0,E38/$I$38))</f>
        <v>0.66666666666666663</v>
      </c>
      <c r="F40" s="42">
        <f>IF($I$38=0,"0%",IF($I$38&gt;0,F38/$I$38))</f>
        <v>0</v>
      </c>
      <c r="G40" s="42">
        <f>IF($I$38=0,"0%",IF($I$38&gt;0,G38/$I$38))</f>
        <v>0</v>
      </c>
      <c r="H40" s="42">
        <f>IF($I$38=0,"0%",IF($I$38&gt;0,H38/$I$38))</f>
        <v>0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</v>
      </c>
      <c r="E41" s="42">
        <f>IF($I$39=0,"0%",IF($I$39&gt;0,E39/$I$39))</f>
        <v>0.33333333333333331</v>
      </c>
      <c r="F41" s="42">
        <f>IF($I$39=0,"0%",IF($I$39&gt;0,F39/$I$39))</f>
        <v>0.66666666666666663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0.66666666666666663</v>
      </c>
      <c r="D42" s="84">
        <f>IF(I38=0,D41,IF(I39=0,D40,IF(I39&gt;0,(D40+D41)/2)))</f>
        <v>0.16666666666666666</v>
      </c>
      <c r="E42" s="84">
        <f>IF(I38=0,E41,IF(I39=0,E40,IF(I39&gt;0,(E40+E41)/2)))</f>
        <v>0.5</v>
      </c>
      <c r="F42" s="84">
        <f>IF(I38=0,F41,IF(I39=0,F40,IF(I39&gt;0,(F40+F41)/2)))</f>
        <v>0.33333333333333331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>
        <f>IF(I38=0,"",IF(I38&gt;0,D42+E42+F42+G42+H42))</f>
        <v>1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3</v>
      </c>
      <c r="E46" s="5">
        <v>0</v>
      </c>
      <c r="F46" s="4">
        <v>0</v>
      </c>
      <c r="G46" s="4">
        <v>0</v>
      </c>
      <c r="H46" s="6">
        <v>0</v>
      </c>
      <c r="I46" s="36">
        <f>SUM(D46:H46)</f>
        <v>3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1</v>
      </c>
      <c r="E48" s="42">
        <f>IF($I$46=0,"0%",IF($I$46&gt;0,E46/$I$46))</f>
        <v>0</v>
      </c>
      <c r="F48" s="42">
        <f>IF($I$46=0,"0%",IF($I$46&gt;0,F46/$I$46))</f>
        <v>0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1</v>
      </c>
      <c r="D50" s="84">
        <f>IF(I46=0,D49,IF(I47=0,D48,IF(I47&gt;0,(D48+D49)/2)))</f>
        <v>1</v>
      </c>
      <c r="E50" s="84">
        <f>IF(I46=0,E49,IF(I47=0,E48,IF(I47&gt;0,(E48+E49)/2)))</f>
        <v>0</v>
      </c>
      <c r="F50" s="84">
        <f>IF(I46=0,F49,IF(I47=0,F48,IF(I47&gt;0,(F48+F49)/2)))</f>
        <v>0</v>
      </c>
      <c r="G50" s="84">
        <f>IF(I46=0,G49,IF(I47=0,G48,IF(I47&gt;0,(G48+G49)/2)))</f>
        <v>0</v>
      </c>
      <c r="H50" s="77">
        <f>IF(I46=0,H49,IF(I47=0,H48,IF(I47&gt;0,(H48+H49)/2)))</f>
        <v>0</v>
      </c>
      <c r="I50" s="62">
        <f>IF(I46=0,"",IF(I46&gt;0,D50+E50+F50+G50+H50))</f>
        <v>1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190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89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898" priority="55" stopIfTrue="1" operator="greaterThanOrEqual">
      <formula>0.8</formula>
    </cfRule>
    <cfRule type="cellIs" dxfId="189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89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89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89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89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89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89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89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88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88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88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88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88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88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88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88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88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88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87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87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87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87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87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87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87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87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87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87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86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86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86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86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A00-000000000000}">
      <formula1>"1e afname,…,EMT,DMT,SVT,DLE test,DLT,"</formula1>
    </dataValidation>
    <dataValidation type="list" allowBlank="1" showInputMessage="1" showErrorMessage="1" sqref="B7" xr:uid="{00000000-0002-0000-0A00-000001000000}">
      <formula1>"2e afname,…,EMT,DMT,DLE test,SVT,DLT,"</formula1>
    </dataValidation>
    <dataValidation type="list" allowBlank="1" showInputMessage="1" showErrorMessage="1" sqref="B14" xr:uid="{00000000-0002-0000-0A00-000002000000}">
      <formula1>"1e afname,…,Cito,DLE test,SVT,Aarnoutse"</formula1>
    </dataValidation>
    <dataValidation type="list" allowBlank="1" showInputMessage="1" showErrorMessage="1" sqref="B15" xr:uid="{00000000-0002-0000-0A00-000003000000}">
      <formula1>"2e afname,…,Cito,DLE test,SVT,Aarnoutse"</formula1>
    </dataValidation>
    <dataValidation type="list" allowBlank="1" showInputMessage="1" showErrorMessage="1" sqref="B30" xr:uid="{00000000-0002-0000-0A00-000004000000}">
      <formula1>"1e afname,…,Cito,PI-dictee,DLE test,SVT,Aarnoutse"</formula1>
    </dataValidation>
    <dataValidation type="list" allowBlank="1" showInputMessage="1" showErrorMessage="1" sqref="B38" xr:uid="{00000000-0002-0000-0A00-000005000000}">
      <formula1>"1e afname,…,TTR,DLE test,SVT,"</formula1>
    </dataValidation>
    <dataValidation type="list" allowBlank="1" showInputMessage="1" showErrorMessage="1" sqref="B39" xr:uid="{00000000-0002-0000-0A00-000006000000}">
      <formula1>"2e afname,…,TTR,DLE test,SVT,"</formula1>
    </dataValidation>
    <dataValidation type="list" allowBlank="1" showInputMessage="1" showErrorMessage="1" sqref="B47" xr:uid="{00000000-0002-0000-0A00-000007000000}">
      <formula1>"2e afname,…,Cito,DLE test,SVT,"</formula1>
    </dataValidation>
    <dataValidation type="list" allowBlank="1" showInputMessage="1" showErrorMessage="1" sqref="B31" xr:uid="{00000000-0002-0000-0A00-000008000000}">
      <formula1>"2e afname,…,Cito,PI-dictee,DLE test,SVT,Aarnoutse"</formula1>
    </dataValidation>
    <dataValidation type="list" allowBlank="1" showInputMessage="1" showErrorMessage="1" sqref="B46" xr:uid="{00000000-0002-0000-0A00-000009000000}">
      <formula1>"1e afname,…,Cito,DLE test,SVT,"</formula1>
    </dataValidation>
    <dataValidation type="list" allowBlank="1" showInputMessage="1" showErrorMessage="1" sqref="B22" xr:uid="{00000000-0002-0000-0A00-00000A000000}">
      <formula1>"1e afname,…,Cito,"</formula1>
    </dataValidation>
    <dataValidation type="list" allowBlank="1" showInputMessage="1" showErrorMessage="1" sqref="B23" xr:uid="{00000000-0002-0000-0A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42"/>
    <pageSetUpPr fitToPage="1"/>
  </sheetPr>
  <dimension ref="B1:AE52"/>
  <sheetViews>
    <sheetView showGridLines="0" showRowColHeaders="0" zoomScale="85" zoomScaleNormal="85" workbookViewId="0">
      <selection activeCell="AA9" sqref="AA9:AA1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137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86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86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863" priority="55" stopIfTrue="1" operator="greaterThanOrEqual">
      <formula>0.8</formula>
    </cfRule>
    <cfRule type="cellIs" dxfId="186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86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86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85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85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85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85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85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85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85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85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85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85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84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84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84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84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84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84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84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84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84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84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83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83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83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83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83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83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83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83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831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0B00-000000000000}">
      <formula1>"2e afname,…,Cito,"</formula1>
    </dataValidation>
    <dataValidation type="list" allowBlank="1" showInputMessage="1" showErrorMessage="1" sqref="B22" xr:uid="{00000000-0002-0000-0B00-000001000000}">
      <formula1>"1e afname,…,Cito,"</formula1>
    </dataValidation>
    <dataValidation type="list" allowBlank="1" showInputMessage="1" showErrorMessage="1" sqref="B46" xr:uid="{00000000-0002-0000-0B00-000002000000}">
      <formula1>"1e afname,…,Cito,DLE test,SVT,"</formula1>
    </dataValidation>
    <dataValidation type="list" allowBlank="1" showInputMessage="1" showErrorMessage="1" sqref="B31" xr:uid="{00000000-0002-0000-0B00-000003000000}">
      <formula1>"2e afname,…,Cito,PI-dictee,DLE test,SVT,Aarnoutse"</formula1>
    </dataValidation>
    <dataValidation type="list" allowBlank="1" showInputMessage="1" showErrorMessage="1" sqref="B47" xr:uid="{00000000-0002-0000-0B00-000004000000}">
      <formula1>"2e afname,…,Cito,DLE test,SVT,"</formula1>
    </dataValidation>
    <dataValidation type="list" allowBlank="1" showInputMessage="1" showErrorMessage="1" sqref="B39" xr:uid="{00000000-0002-0000-0B00-000005000000}">
      <formula1>"2e afname,…,TTR,DLE test,SVT,"</formula1>
    </dataValidation>
    <dataValidation type="list" allowBlank="1" showInputMessage="1" showErrorMessage="1" sqref="B38" xr:uid="{00000000-0002-0000-0B00-000006000000}">
      <formula1>"1e afname,…,TTR,DLE test,SVT,"</formula1>
    </dataValidation>
    <dataValidation type="list" allowBlank="1" showInputMessage="1" showErrorMessage="1" sqref="B30" xr:uid="{00000000-0002-0000-0B00-000007000000}">
      <formula1>"1e afname,…,Cito,PI-dictee,DLE test,SVT,Aarnoutse"</formula1>
    </dataValidation>
    <dataValidation type="list" allowBlank="1" showInputMessage="1" showErrorMessage="1" sqref="B15" xr:uid="{00000000-0002-0000-0B00-000008000000}">
      <formula1>"2e afname,…,Cito,DLE test,SVT,Aarnoutse"</formula1>
    </dataValidation>
    <dataValidation type="list" allowBlank="1" showInputMessage="1" showErrorMessage="1" sqref="B14" xr:uid="{00000000-0002-0000-0B00-000009000000}">
      <formula1>"1e afname,…,Cito,DLE test,SVT,Aarnoutse"</formula1>
    </dataValidation>
    <dataValidation type="list" allowBlank="1" showInputMessage="1" showErrorMessage="1" sqref="B7" xr:uid="{00000000-0002-0000-0B00-00000A000000}">
      <formula1>"2e afname,…,EMT,DMT,DLE test,SVT,DLT,"</formula1>
    </dataValidation>
    <dataValidation type="list" allowBlank="1" showInputMessage="1" showErrorMessage="1" sqref="B6" xr:uid="{00000000-0002-0000-0B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42"/>
    <pageSetUpPr fitToPage="1"/>
  </sheetPr>
  <dimension ref="B1:AE52"/>
  <sheetViews>
    <sheetView showGridLines="0" showRowColHeaders="0" zoomScale="85" zoomScaleNormal="85" workbookViewId="0">
      <selection activeCell="Z9" sqref="Z9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83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82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828" priority="55" stopIfTrue="1" operator="greaterThanOrEqual">
      <formula>0.8</formula>
    </cfRule>
    <cfRule type="cellIs" dxfId="182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82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82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82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82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82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82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82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81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81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81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81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81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81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81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81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81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81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80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80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80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80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80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80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80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80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80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80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79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79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79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79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0C00-000000000000}">
      <formula1>"2e afname,…,Cito,"</formula1>
    </dataValidation>
    <dataValidation type="list" allowBlank="1" showInputMessage="1" showErrorMessage="1" sqref="B22" xr:uid="{00000000-0002-0000-0C00-000001000000}">
      <formula1>"1e afname,…,Cito,"</formula1>
    </dataValidation>
    <dataValidation type="list" allowBlank="1" showInputMessage="1" showErrorMessage="1" sqref="B46" xr:uid="{00000000-0002-0000-0C00-000002000000}">
      <formula1>"1e afname,…,Cito,DLE test,SVT,"</formula1>
    </dataValidation>
    <dataValidation type="list" allowBlank="1" showInputMessage="1" showErrorMessage="1" sqref="B31" xr:uid="{00000000-0002-0000-0C00-000003000000}">
      <formula1>"2e afname,…,Cito,PI-dictee,DLE test,SVT,Aarnoutse"</formula1>
    </dataValidation>
    <dataValidation type="list" allowBlank="1" showInputMessage="1" showErrorMessage="1" sqref="B47" xr:uid="{00000000-0002-0000-0C00-000004000000}">
      <formula1>"2e afname,…,Cito,DLE test,SVT,"</formula1>
    </dataValidation>
    <dataValidation type="list" allowBlank="1" showInputMessage="1" showErrorMessage="1" sqref="B39" xr:uid="{00000000-0002-0000-0C00-000005000000}">
      <formula1>"2e afname,…,TTR,DLE test,SVT,"</formula1>
    </dataValidation>
    <dataValidation type="list" allowBlank="1" showInputMessage="1" showErrorMessage="1" sqref="B38" xr:uid="{00000000-0002-0000-0C00-000006000000}">
      <formula1>"1e afname,…,TTR,DLE test,SVT,"</formula1>
    </dataValidation>
    <dataValidation type="list" allowBlank="1" showInputMessage="1" showErrorMessage="1" sqref="B30" xr:uid="{00000000-0002-0000-0C00-000007000000}">
      <formula1>"1e afname,…,Cito,PI-dictee,DLE test,SVT,Aarnoutse"</formula1>
    </dataValidation>
    <dataValidation type="list" allowBlank="1" showInputMessage="1" showErrorMessage="1" sqref="B15" xr:uid="{00000000-0002-0000-0C00-000008000000}">
      <formula1>"2e afname,…,Cito,DLE test,SVT,Aarnoutse"</formula1>
    </dataValidation>
    <dataValidation type="list" allowBlank="1" showInputMessage="1" showErrorMessage="1" sqref="B14" xr:uid="{00000000-0002-0000-0C00-000009000000}">
      <formula1>"1e afname,…,Cito,DLE test,SVT,Aarnoutse"</formula1>
    </dataValidation>
    <dataValidation type="list" allowBlank="1" showInputMessage="1" showErrorMessage="1" sqref="B7" xr:uid="{00000000-0002-0000-0C00-00000A000000}">
      <formula1>"2e afname,…,EMT,DMT,DLE test,SVT,DLT,"</formula1>
    </dataValidation>
    <dataValidation type="list" allowBlank="1" showInputMessage="1" showErrorMessage="1" sqref="B6" xr:uid="{00000000-0002-0000-0C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42"/>
    <pageSetUpPr fitToPage="1"/>
  </sheetPr>
  <dimension ref="B1:AK70"/>
  <sheetViews>
    <sheetView showGridLines="0" showRowColHeaders="0" zoomScale="75" zoomScaleNormal="75" workbookViewId="0">
      <selection activeCell="AA74" sqref="AA7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85</v>
      </c>
      <c r="C6" s="29"/>
      <c r="D6" s="82">
        <f>'groep 5(A)'!D6</f>
        <v>0</v>
      </c>
      <c r="E6" s="82">
        <f>'groep 5(A)'!E6</f>
        <v>1</v>
      </c>
      <c r="F6" s="82">
        <f>'groep 5(A)'!F6</f>
        <v>2</v>
      </c>
      <c r="G6" s="82">
        <f>'groep 5(A)'!G6</f>
        <v>0</v>
      </c>
      <c r="H6" s="82">
        <f>'groep 5(A)'!H6</f>
        <v>0</v>
      </c>
      <c r="I6" s="83">
        <f t="shared" ref="I6:I13" si="0">SUM(D6:H6)</f>
        <v>3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86</v>
      </c>
      <c r="C7" s="29"/>
      <c r="D7" s="82">
        <f>'groep 5(A)'!D7</f>
        <v>1</v>
      </c>
      <c r="E7" s="82">
        <f>'groep 5(A)'!E7</f>
        <v>1</v>
      </c>
      <c r="F7" s="82">
        <f>'groep 5(A)'!F7</f>
        <v>1</v>
      </c>
      <c r="G7" s="82">
        <f>'groep 5(A)'!G7</f>
        <v>0</v>
      </c>
      <c r="H7" s="82">
        <f>'groep 5(A)'!H7</f>
        <v>0</v>
      </c>
      <c r="I7" s="83">
        <f t="shared" si="0"/>
        <v>3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87</v>
      </c>
      <c r="C8" s="29"/>
      <c r="D8" s="82">
        <f>'groep 5B'!D6</f>
        <v>0</v>
      </c>
      <c r="E8" s="82">
        <f>'groep 5B'!E6</f>
        <v>0</v>
      </c>
      <c r="F8" s="82">
        <f>'groep 5B'!F6</f>
        <v>0</v>
      </c>
      <c r="G8" s="82">
        <f>'groep 5B'!G6</f>
        <v>0</v>
      </c>
      <c r="H8" s="82">
        <f>'groep 5B'!H6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88</v>
      </c>
      <c r="C9" s="28"/>
      <c r="D9" s="82">
        <f>'groep 5B'!D7</f>
        <v>0</v>
      </c>
      <c r="E9" s="82">
        <f>'groep 5B'!E7</f>
        <v>0</v>
      </c>
      <c r="F9" s="82">
        <f>'groep 5B'!F7</f>
        <v>0</v>
      </c>
      <c r="G9" s="82">
        <f>'groep 5B'!G7</f>
        <v>0</v>
      </c>
      <c r="H9" s="82">
        <f>'groep 5B'!H7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89</v>
      </c>
      <c r="C10" s="28"/>
      <c r="D10" s="82">
        <f>'groep 5C'!D6</f>
        <v>0</v>
      </c>
      <c r="E10" s="82">
        <f>'groep 5C'!E6</f>
        <v>0</v>
      </c>
      <c r="F10" s="82">
        <f>'groep 5C'!F6</f>
        <v>0</v>
      </c>
      <c r="G10" s="82">
        <f>'groep 5C'!G6</f>
        <v>0</v>
      </c>
      <c r="H10" s="82">
        <f>'groep 5C'!H6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90</v>
      </c>
      <c r="C11" s="28"/>
      <c r="D11" s="82">
        <f>'groep 5C'!D7</f>
        <v>0</v>
      </c>
      <c r="E11" s="82">
        <f>'groep 5C'!E7</f>
        <v>0</v>
      </c>
      <c r="F11" s="82">
        <f>'groep 5C'!F7</f>
        <v>0</v>
      </c>
      <c r="G11" s="82">
        <f>'groep 5C'!G7</f>
        <v>0</v>
      </c>
      <c r="H11" s="82">
        <f>'groep 5C'!H7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0</v>
      </c>
      <c r="E12" s="85">
        <f>IF(I6=0,"0%",IF(I6&gt;0,(E6+E8+E10)/(I6+I8+I10)))</f>
        <v>0.33333333333333331</v>
      </c>
      <c r="F12" s="85">
        <f>IF(I6=0,"0%",IF(I6&gt;0,(F6+F8+F10)/(I6+I8+I10)))</f>
        <v>0.66666666666666663</v>
      </c>
      <c r="G12" s="85">
        <f>IF(I6=0,"0%",IF(I6&gt;0,(G6+G8+G10)/(I6+I8+I10)))</f>
        <v>0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0.33333333333333331</v>
      </c>
      <c r="E13" s="85">
        <f>IF(I7=0,"0%",IF(I7&gt;0,(E7+E9+E11)/(I7+I9+I11)))</f>
        <v>0.33333333333333331</v>
      </c>
      <c r="F13" s="85">
        <f>IF(I7=0,"0%",IF(I7&gt;0,(F7+F9+F11)/(I7+I9+I11)))</f>
        <v>0.33333333333333331</v>
      </c>
      <c r="G13" s="85">
        <f>IF(I7=0,"0%",IF(I7&gt;0,(G7+G9+G11)/(I7+I9+I11)))</f>
        <v>0</v>
      </c>
      <c r="H13" s="85">
        <f>IF(I7=0,"0%",IF(I7&gt;0,(H7+H9+H11)/(I7+I9+I11)))</f>
        <v>0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85</v>
      </c>
      <c r="C17" s="29"/>
      <c r="D17" s="82">
        <f>'groep 5(A)'!D14</f>
        <v>2</v>
      </c>
      <c r="E17" s="82">
        <f>'groep 5(A)'!E14</f>
        <v>0</v>
      </c>
      <c r="F17" s="82">
        <f>'groep 5(A)'!F14</f>
        <v>0</v>
      </c>
      <c r="G17" s="82">
        <f>'groep 5(A)'!G14</f>
        <v>0</v>
      </c>
      <c r="H17" s="82">
        <f>'groep 5(A)'!H14</f>
        <v>1</v>
      </c>
      <c r="I17" s="83">
        <f t="shared" ref="I17:I24" si="1">SUM(D17:H17)</f>
        <v>3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86</v>
      </c>
      <c r="C18" s="29"/>
      <c r="D18" s="82">
        <f>'groep 5(A)'!D15</f>
        <v>0</v>
      </c>
      <c r="E18" s="82">
        <f>'groep 5(A)'!E15</f>
        <v>0</v>
      </c>
      <c r="F18" s="82">
        <f>'groep 5(A)'!F15</f>
        <v>0</v>
      </c>
      <c r="G18" s="82">
        <f>'groep 5(A)'!G15</f>
        <v>0</v>
      </c>
      <c r="H18" s="82">
        <f>'groep 5(A)'!H15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87</v>
      </c>
      <c r="C19" s="29"/>
      <c r="D19" s="82">
        <f>'groep 5B'!D14</f>
        <v>0</v>
      </c>
      <c r="E19" s="82">
        <f>'groep 5B'!E14</f>
        <v>0</v>
      </c>
      <c r="F19" s="82">
        <f>'groep 5B'!F14</f>
        <v>0</v>
      </c>
      <c r="G19" s="82">
        <f>'groep 5B'!G14</f>
        <v>0</v>
      </c>
      <c r="H19" s="82">
        <f>'groep 5B'!H14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88</v>
      </c>
      <c r="C20" s="28"/>
      <c r="D20" s="82">
        <f>'groep 5B'!D15</f>
        <v>0</v>
      </c>
      <c r="E20" s="82">
        <f>'groep 5B'!E15</f>
        <v>0</v>
      </c>
      <c r="F20" s="82">
        <f>'groep 5B'!F15</f>
        <v>0</v>
      </c>
      <c r="G20" s="82">
        <f>'groep 5B'!G15</f>
        <v>0</v>
      </c>
      <c r="H20" s="82">
        <f>'groep 5B'!H15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89</v>
      </c>
      <c r="C21" s="28"/>
      <c r="D21" s="82">
        <f>'groep 5C'!D14</f>
        <v>0</v>
      </c>
      <c r="E21" s="82">
        <f>'groep 5C'!E14</f>
        <v>0</v>
      </c>
      <c r="F21" s="82">
        <f>'groep 5C'!F14</f>
        <v>0</v>
      </c>
      <c r="G21" s="82">
        <f>'groep 5C'!G14</f>
        <v>0</v>
      </c>
      <c r="H21" s="82">
        <f>'groep 5C'!H14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90</v>
      </c>
      <c r="C22" s="28"/>
      <c r="D22" s="82">
        <f>'groep 5C'!D15</f>
        <v>0</v>
      </c>
      <c r="E22" s="82">
        <f>'groep 5C'!E15</f>
        <v>0</v>
      </c>
      <c r="F22" s="82">
        <f>'groep 5C'!F15</f>
        <v>0</v>
      </c>
      <c r="G22" s="82">
        <f>'groep 5C'!G15</f>
        <v>0</v>
      </c>
      <c r="H22" s="82">
        <f>'groep 5C'!H15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>
        <f>IF(I17=0,"0%",IF(I17&gt;0,(D17+D19+D21)/(I17+I19+I21)))</f>
        <v>0.66666666666666663</v>
      </c>
      <c r="E23" s="85">
        <f>IF(I17=0,"0%",IF(I17&gt;0,(E17+E19+E21)/(I17+I19+I21)))</f>
        <v>0</v>
      </c>
      <c r="F23" s="85">
        <f>IF(I17=0,"0%",IF(I17&gt;0,(F17+F19+F21)/(I17+I19+I21)))</f>
        <v>0</v>
      </c>
      <c r="G23" s="85">
        <f>IF(I17=0,"0%",IF(I17&gt;0,(G17+G19+G21)/(I17+I19+I21)))</f>
        <v>0</v>
      </c>
      <c r="H23" s="85">
        <f>IF(I17=0,"0%",IF(I17&gt;0,(H17+H19+H21)/(I17+I19+I21)))</f>
        <v>0.33333333333333331</v>
      </c>
      <c r="I23" s="62">
        <f t="shared" si="1"/>
        <v>1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85</v>
      </c>
      <c r="C28" s="29"/>
      <c r="D28" s="82">
        <f>'groep 5(A)'!D22</f>
        <v>0</v>
      </c>
      <c r="E28" s="82">
        <f>'groep 5(A)'!E22</f>
        <v>0</v>
      </c>
      <c r="F28" s="82">
        <f>'groep 5(A)'!F22</f>
        <v>0</v>
      </c>
      <c r="G28" s="82">
        <f>'groep 5(A)'!G22</f>
        <v>0</v>
      </c>
      <c r="H28" s="82">
        <f>'groep 5(A)'!H22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86</v>
      </c>
      <c r="C29" s="29"/>
      <c r="D29" s="82">
        <f>'groep 5(A)'!D23</f>
        <v>0</v>
      </c>
      <c r="E29" s="82">
        <f>'groep 5(A)'!E23</f>
        <v>0</v>
      </c>
      <c r="F29" s="82">
        <f>'groep 5(A)'!F23</f>
        <v>0</v>
      </c>
      <c r="G29" s="82">
        <f>'groep 5(A)'!G23</f>
        <v>0</v>
      </c>
      <c r="H29" s="82">
        <f>'groep 5(A)'!H23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87</v>
      </c>
      <c r="C30" s="29"/>
      <c r="D30" s="82">
        <f>'groep 5B'!D22</f>
        <v>0</v>
      </c>
      <c r="E30" s="82">
        <f>'groep 5B'!E22</f>
        <v>0</v>
      </c>
      <c r="F30" s="82">
        <f>'groep 5B'!F22</f>
        <v>0</v>
      </c>
      <c r="G30" s="82">
        <f>'groep 5B'!G22</f>
        <v>0</v>
      </c>
      <c r="H30" s="82">
        <f>'groep 5B'!H22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88</v>
      </c>
      <c r="C31" s="28"/>
      <c r="D31" s="82">
        <f>'groep 5B'!D23</f>
        <v>0</v>
      </c>
      <c r="E31" s="82">
        <f>'groep 5B'!E23</f>
        <v>0</v>
      </c>
      <c r="F31" s="82">
        <f>'groep 5B'!F23</f>
        <v>0</v>
      </c>
      <c r="G31" s="82">
        <f>'groep 5B'!G23</f>
        <v>0</v>
      </c>
      <c r="H31" s="82">
        <f>'groep 5B'!H23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89</v>
      </c>
      <c r="C32" s="28"/>
      <c r="D32" s="82">
        <f>'groep 5C'!D22</f>
        <v>0</v>
      </c>
      <c r="E32" s="82">
        <f>'groep 5C'!E22</f>
        <v>0</v>
      </c>
      <c r="F32" s="82">
        <f>'groep 5C'!F22</f>
        <v>0</v>
      </c>
      <c r="G32" s="82">
        <f>'groep 5C'!G22</f>
        <v>0</v>
      </c>
      <c r="H32" s="82">
        <f>'groep 5C'!H22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90</v>
      </c>
      <c r="C33" s="28"/>
      <c r="D33" s="82">
        <f>'groep 5C'!D23</f>
        <v>0</v>
      </c>
      <c r="E33" s="82">
        <f>'groep 5C'!E23</f>
        <v>0</v>
      </c>
      <c r="F33" s="82">
        <f>'groep 5C'!F23</f>
        <v>0</v>
      </c>
      <c r="G33" s="82">
        <f>'groep 5C'!G23</f>
        <v>0</v>
      </c>
      <c r="H33" s="82">
        <f>'groep 5C'!H23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85</v>
      </c>
      <c r="C39" s="29"/>
      <c r="D39" s="82">
        <f>'groep 5(A)'!D30</f>
        <v>3</v>
      </c>
      <c r="E39" s="82">
        <f>'groep 5(A)'!E30</f>
        <v>0</v>
      </c>
      <c r="F39" s="82">
        <f>'groep 5(A)'!F30</f>
        <v>0</v>
      </c>
      <c r="G39" s="82">
        <f>'groep 5(A)'!G30</f>
        <v>0</v>
      </c>
      <c r="H39" s="82">
        <f>'groep 5(A)'!H30</f>
        <v>0</v>
      </c>
      <c r="I39" s="83">
        <f t="shared" ref="I39:I46" si="3">SUM(D39:H39)</f>
        <v>3</v>
      </c>
      <c r="J39" s="36"/>
      <c r="K39" s="36"/>
      <c r="L39" s="36"/>
      <c r="M39" s="36"/>
    </row>
    <row r="40" spans="2:20" x14ac:dyDescent="0.25">
      <c r="B40" s="29" t="s">
        <v>86</v>
      </c>
      <c r="C40" s="29"/>
      <c r="D40" s="82">
        <f>'groep 5(A)'!D31</f>
        <v>0</v>
      </c>
      <c r="E40" s="82">
        <f>'groep 5(A)'!E31</f>
        <v>0</v>
      </c>
      <c r="F40" s="82">
        <f>'groep 5(A)'!F31</f>
        <v>0</v>
      </c>
      <c r="G40" s="82">
        <f>'groep 5(A)'!G31</f>
        <v>0</v>
      </c>
      <c r="H40" s="82">
        <f>'groep 5(A)'!H31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87</v>
      </c>
      <c r="C41" s="29"/>
      <c r="D41" s="82">
        <f>'groep 5B'!D30</f>
        <v>0</v>
      </c>
      <c r="E41" s="82">
        <f>'groep 5B'!E30</f>
        <v>0</v>
      </c>
      <c r="F41" s="82">
        <f>'groep 5B'!F30</f>
        <v>0</v>
      </c>
      <c r="G41" s="82">
        <f>'groep 5B'!G30</f>
        <v>0</v>
      </c>
      <c r="H41" s="82">
        <f>'groep 5B'!H30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88</v>
      </c>
      <c r="C42" s="28"/>
      <c r="D42" s="82">
        <f>'groep 5B'!D31</f>
        <v>0</v>
      </c>
      <c r="E42" s="82">
        <f>'groep 5B'!E31</f>
        <v>0</v>
      </c>
      <c r="F42" s="82">
        <f>'groep 5B'!F31</f>
        <v>0</v>
      </c>
      <c r="G42" s="82">
        <f>'groep 5B'!G31</f>
        <v>0</v>
      </c>
      <c r="H42" s="82">
        <f>'groep 5B'!H31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89</v>
      </c>
      <c r="C43" s="28"/>
      <c r="D43" s="82">
        <f>'groep 5C'!D30</f>
        <v>0</v>
      </c>
      <c r="E43" s="82">
        <f>'groep 5C'!E30</f>
        <v>0</v>
      </c>
      <c r="F43" s="82">
        <f>'groep 5C'!F30</f>
        <v>0</v>
      </c>
      <c r="G43" s="82">
        <f>'groep 5C'!G30</f>
        <v>0</v>
      </c>
      <c r="H43" s="82">
        <f>'groep 5C'!H30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90</v>
      </c>
      <c r="C44" s="28"/>
      <c r="D44" s="82">
        <f>'groep 5C'!D31</f>
        <v>0</v>
      </c>
      <c r="E44" s="82">
        <f>'groep 5C'!E31</f>
        <v>0</v>
      </c>
      <c r="F44" s="82">
        <f>'groep 5C'!F31</f>
        <v>0</v>
      </c>
      <c r="G44" s="82">
        <f>'groep 5C'!G31</f>
        <v>0</v>
      </c>
      <c r="H44" s="82">
        <f>'groep 5C'!H31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1</v>
      </c>
      <c r="E45" s="85">
        <f>IF(I39=0,"0%",IF(I39&gt;0,(E39+E41+E43)/(I39+I41+I43)))</f>
        <v>0</v>
      </c>
      <c r="F45" s="85">
        <f>IF(I39=0,"0%",IF(I39&gt;0,(F39+F41+F43)/(I39+I41+I43)))</f>
        <v>0</v>
      </c>
      <c r="G45" s="85">
        <f>IF(I39=0,"0%",IF(I39&gt;0,(G39+G41+G43)/(I39+I41+I43)))</f>
        <v>0</v>
      </c>
      <c r="H45" s="85">
        <f>IF(I39=0,"0%",IF(I39&gt;0,(H39+H41+H43)/(I39+I41+I43)))</f>
        <v>0</v>
      </c>
      <c r="I45" s="62">
        <f t="shared" si="3"/>
        <v>1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85</v>
      </c>
      <c r="C50" s="29"/>
      <c r="D50" s="82">
        <f>'groep 5(A)'!D38</f>
        <v>1</v>
      </c>
      <c r="E50" s="82">
        <f>'groep 5(A)'!E38</f>
        <v>2</v>
      </c>
      <c r="F50" s="82">
        <f>'groep 5(A)'!F38</f>
        <v>0</v>
      </c>
      <c r="G50" s="82">
        <f>'groep 5(A)'!G38</f>
        <v>0</v>
      </c>
      <c r="H50" s="82">
        <f>'groep 5(A)'!H38</f>
        <v>0</v>
      </c>
      <c r="I50" s="83">
        <f t="shared" ref="I50:I57" si="4">SUM(D50:H50)</f>
        <v>3</v>
      </c>
    </row>
    <row r="51" spans="2:13" x14ac:dyDescent="0.25">
      <c r="B51" s="29" t="s">
        <v>86</v>
      </c>
      <c r="C51" s="29"/>
      <c r="D51" s="82">
        <f>'groep 5(A)'!D39</f>
        <v>0</v>
      </c>
      <c r="E51" s="82">
        <f>'groep 5(A)'!E39</f>
        <v>1</v>
      </c>
      <c r="F51" s="82">
        <f>'groep 5(A)'!F39</f>
        <v>2</v>
      </c>
      <c r="G51" s="82">
        <f>'groep 5(A)'!G39</f>
        <v>0</v>
      </c>
      <c r="H51" s="82">
        <f>'groep 5(A)'!H39</f>
        <v>0</v>
      </c>
      <c r="I51" s="83">
        <f t="shared" si="4"/>
        <v>3</v>
      </c>
    </row>
    <row r="52" spans="2:13" x14ac:dyDescent="0.25">
      <c r="B52" s="29" t="s">
        <v>87</v>
      </c>
      <c r="C52" s="29"/>
      <c r="D52" s="82">
        <f>'groep 5B'!D38</f>
        <v>0</v>
      </c>
      <c r="E52" s="82">
        <f>'groep 5B'!E38</f>
        <v>0</v>
      </c>
      <c r="F52" s="82">
        <f>'groep 5B'!F38</f>
        <v>0</v>
      </c>
      <c r="G52" s="82">
        <f>'groep 5B'!G38</f>
        <v>0</v>
      </c>
      <c r="H52" s="82">
        <f>'groep 5B'!H38</f>
        <v>0</v>
      </c>
      <c r="I52" s="83">
        <f t="shared" si="4"/>
        <v>0</v>
      </c>
    </row>
    <row r="53" spans="2:13" x14ac:dyDescent="0.25">
      <c r="B53" s="29" t="s">
        <v>88</v>
      </c>
      <c r="C53" s="28"/>
      <c r="D53" s="82">
        <f>'groep 5B'!D39</f>
        <v>0</v>
      </c>
      <c r="E53" s="82">
        <f>'groep 5B'!E39</f>
        <v>0</v>
      </c>
      <c r="F53" s="82">
        <f>'groep 5B'!F39</f>
        <v>0</v>
      </c>
      <c r="G53" s="82">
        <f>'groep 5B'!G39</f>
        <v>0</v>
      </c>
      <c r="H53" s="82">
        <f>'groep 5B'!H39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89</v>
      </c>
      <c r="C54" s="28"/>
      <c r="D54" s="82">
        <f>'groep 5C'!D38</f>
        <v>0</v>
      </c>
      <c r="E54" s="82">
        <f>'groep 5C'!E38</f>
        <v>0</v>
      </c>
      <c r="F54" s="82">
        <f>'groep 5C'!F38</f>
        <v>0</v>
      </c>
      <c r="G54" s="82">
        <f>'groep 5C'!G38</f>
        <v>0</v>
      </c>
      <c r="H54" s="82">
        <f>'groep 5C'!H38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90</v>
      </c>
      <c r="C55" s="28"/>
      <c r="D55" s="82">
        <f>'groep 5C'!D39</f>
        <v>0</v>
      </c>
      <c r="E55" s="82">
        <f>'groep 5C'!E39</f>
        <v>0</v>
      </c>
      <c r="F55" s="82">
        <f>'groep 5C'!F39</f>
        <v>0</v>
      </c>
      <c r="G55" s="82">
        <f>'groep 5C'!G39</f>
        <v>0</v>
      </c>
      <c r="H55" s="82">
        <f>'groep 5C'!H39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0.33333333333333331</v>
      </c>
      <c r="E56" s="85">
        <f>IF(I50=0,"0%",IF(I50&gt;0,(E50+E52+E54)/(I50+I52+I54)))</f>
        <v>0.66666666666666663</v>
      </c>
      <c r="F56" s="85">
        <f>IF(I50=0,"0%",IF(I50&gt;0,(F50+F52+F54)/(I50+I52+I54)))</f>
        <v>0</v>
      </c>
      <c r="G56" s="85">
        <f>IF(I50=0,"0%",IF(I50&gt;0,(G50+G52+G54)/(I50+I52+I54)))</f>
        <v>0</v>
      </c>
      <c r="H56" s="85">
        <f>IF(I50=0,"0%",IF(I50&gt;0,(H50+H52+H54)/(I50+I52+I54)))</f>
        <v>0</v>
      </c>
      <c r="I56" s="62">
        <f t="shared" si="4"/>
        <v>1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</v>
      </c>
      <c r="E57" s="85">
        <f>IF(I51=0,"0%",IF(I51&gt;0,(E51+E53+E55)/(I51+I53+I55)))</f>
        <v>0.33333333333333331</v>
      </c>
      <c r="F57" s="85">
        <f>IF(I51=0,"0%",IF(I51&gt;0,(F51+F53+F55)/(I51+I53+I55)))</f>
        <v>0.66666666666666663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85</v>
      </c>
      <c r="C61" s="29"/>
      <c r="D61" s="82">
        <f>'groep 5(A)'!D46</f>
        <v>3</v>
      </c>
      <c r="E61" s="82">
        <f>'groep 5(A)'!E46</f>
        <v>0</v>
      </c>
      <c r="F61" s="82">
        <f>'groep 5(A)'!F46</f>
        <v>0</v>
      </c>
      <c r="G61" s="82">
        <f>'groep 5(A)'!G46</f>
        <v>0</v>
      </c>
      <c r="H61" s="82">
        <f>'groep 5(A)'!H46</f>
        <v>0</v>
      </c>
      <c r="I61" s="83">
        <f t="shared" ref="I61:I68" si="5">SUM(D61:H61)</f>
        <v>3</v>
      </c>
      <c r="J61" s="36"/>
      <c r="K61" s="36"/>
      <c r="L61" s="36"/>
      <c r="M61" s="36"/>
    </row>
    <row r="62" spans="2:13" x14ac:dyDescent="0.25">
      <c r="B62" s="29" t="s">
        <v>86</v>
      </c>
      <c r="C62" s="29"/>
      <c r="D62" s="82">
        <f>'groep 5(A)'!D47</f>
        <v>0</v>
      </c>
      <c r="E62" s="82">
        <f>'groep 5(A)'!E47</f>
        <v>0</v>
      </c>
      <c r="F62" s="82">
        <f>'groep 5(A)'!F47</f>
        <v>0</v>
      </c>
      <c r="G62" s="82">
        <f>'groep 5(A)'!G47</f>
        <v>0</v>
      </c>
      <c r="H62" s="82">
        <f>'groep 5(A)'!H47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87</v>
      </c>
      <c r="C63" s="29"/>
      <c r="D63" s="82">
        <f>'groep 5B'!D46</f>
        <v>0</v>
      </c>
      <c r="E63" s="82">
        <f>'groep 5B'!E46</f>
        <v>0</v>
      </c>
      <c r="F63" s="82">
        <f>'groep 5B'!F46</f>
        <v>0</v>
      </c>
      <c r="G63" s="82">
        <f>'groep 5B'!G46</f>
        <v>0</v>
      </c>
      <c r="H63" s="82">
        <f>'groep 5B'!H46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88</v>
      </c>
      <c r="C64" s="28"/>
      <c r="D64" s="82">
        <f>'groep 5B'!D47</f>
        <v>0</v>
      </c>
      <c r="E64" s="82">
        <f>'groep 5B'!E47</f>
        <v>0</v>
      </c>
      <c r="F64" s="82">
        <f>'groep 5B'!F47</f>
        <v>0</v>
      </c>
      <c r="G64" s="82">
        <f>'groep 5B'!G47</f>
        <v>0</v>
      </c>
      <c r="H64" s="82">
        <f>'groep 5B'!H47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89</v>
      </c>
      <c r="C65" s="28"/>
      <c r="D65" s="82">
        <f>'groep 5C'!D46</f>
        <v>0</v>
      </c>
      <c r="E65" s="82">
        <f>'groep 5C'!E46</f>
        <v>0</v>
      </c>
      <c r="F65" s="82">
        <f>'groep 5C'!F46</f>
        <v>0</v>
      </c>
      <c r="G65" s="82">
        <f>'groep 5C'!G46</f>
        <v>0</v>
      </c>
      <c r="H65" s="82">
        <f>'groep 5C'!H46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90</v>
      </c>
      <c r="C66" s="28"/>
      <c r="D66" s="82">
        <f>'groep 5C'!D47</f>
        <v>0</v>
      </c>
      <c r="E66" s="82">
        <f>'groep 5C'!E47</f>
        <v>0</v>
      </c>
      <c r="F66" s="82">
        <f>'groep 5C'!F47</f>
        <v>0</v>
      </c>
      <c r="G66" s="82">
        <f>'groep 5C'!G47</f>
        <v>0</v>
      </c>
      <c r="H66" s="82">
        <f>'groep 5C'!H47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1</v>
      </c>
      <c r="E67" s="85">
        <f>IF(I61=0,"0%",IF(I61&gt;0,(E61+E63+E65)/(I61+I63+I65)))</f>
        <v>0</v>
      </c>
      <c r="F67" s="85">
        <f>IF(I61=0,"0%",IF(I61&gt;0,(F61+F63+F65)/(I61+I63+I65)))</f>
        <v>0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1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D48:H48"/>
    <mergeCell ref="V70:AB70"/>
    <mergeCell ref="D59:H59"/>
    <mergeCell ref="D4:H4"/>
    <mergeCell ref="D15:H15"/>
    <mergeCell ref="D37:H37"/>
    <mergeCell ref="D26:H26"/>
  </mergeCells>
  <phoneticPr fontId="3" type="noConversion"/>
  <conditionalFormatting sqref="G58 G47 G14:H14">
    <cfRule type="cellIs" dxfId="179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79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793" priority="5" stopIfTrue="1" operator="greaterThanOrEqual">
      <formula>0.8</formula>
    </cfRule>
    <cfRule type="cellIs" dxfId="179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79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44"/>
    <pageSetUpPr fitToPage="1"/>
  </sheetPr>
  <dimension ref="B1:AE52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2</v>
      </c>
      <c r="E6" s="4">
        <v>0</v>
      </c>
      <c r="F6" s="4">
        <v>1</v>
      </c>
      <c r="G6" s="4">
        <v>0</v>
      </c>
      <c r="H6" s="4">
        <v>0</v>
      </c>
      <c r="I6" s="36">
        <f>SUM(D6:H6)</f>
        <v>3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1</v>
      </c>
      <c r="E7" s="4">
        <v>1</v>
      </c>
      <c r="F7" s="4">
        <v>0</v>
      </c>
      <c r="G7" s="4">
        <v>0</v>
      </c>
      <c r="H7" s="4">
        <v>0</v>
      </c>
      <c r="I7" s="36">
        <f>SUM(D7:H7)</f>
        <v>2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0.66666666666666663</v>
      </c>
      <c r="E8" s="42">
        <f>IF($I$6=0,"0%",IF($I$6&gt;0,E6/$I$6))</f>
        <v>0</v>
      </c>
      <c r="F8" s="42">
        <f>IF($I$6=0,"0%",IF($I$6&gt;0,F6/$I$6))</f>
        <v>0.33333333333333331</v>
      </c>
      <c r="G8" s="42">
        <f>IF($I$6=0,"0%",IF($I$6&gt;0,G6/$I$6))</f>
        <v>0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0.5</v>
      </c>
      <c r="E9" s="42">
        <f>IF($I$7=0,"0%",IF($I$7&gt;0,E7/$I$7))</f>
        <v>0.5</v>
      </c>
      <c r="F9" s="42">
        <f>IF($I$7=0,"0%",IF($I$7&gt;0,F7/$I$7))</f>
        <v>0</v>
      </c>
      <c r="G9" s="42">
        <f>IF($I$7=0,"0%",IF($I$7&gt;0,G7/$I$7))</f>
        <v>0</v>
      </c>
      <c r="H9" s="42">
        <f>IF($I$7=0,"0%",IF($I$7&gt;0,H7/$I$7))</f>
        <v>0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0.83333333333333326</v>
      </c>
      <c r="D10" s="84">
        <f>IF(I6=0,D9,IF(I7=0,D8,IF(I7&gt;0,(D8+D9)/2)))</f>
        <v>0.58333333333333326</v>
      </c>
      <c r="E10" s="84">
        <f>IF(I6=0,E9,IF(I7=0,E8,IF(I7&gt;0,(E8+E9)/2)))</f>
        <v>0.25</v>
      </c>
      <c r="F10" s="84">
        <f>IF(I6=0,F9,IF(I7=0,F8,IF(I7&gt;0,(F8+F9)/2)))</f>
        <v>0.16666666666666666</v>
      </c>
      <c r="G10" s="84">
        <f>IF(I6=0,G9,IF(I7=0,G8,IF(I7&gt;0,(G8+G9)/2)))</f>
        <v>0</v>
      </c>
      <c r="H10" s="77">
        <f>IF(I6=0,H9,IF(I7=0,H8,IF(I7&gt;0,(H8+H9)/2)))</f>
        <v>0</v>
      </c>
      <c r="I10" s="62">
        <f>IF(I6=0,"",IF(I6&gt;0,D10+E10+F10+G10+H10))</f>
        <v>0.99999999999999989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>
        <v>0</v>
      </c>
      <c r="E14" s="5">
        <v>1</v>
      </c>
      <c r="F14" s="4">
        <v>0</v>
      </c>
      <c r="G14" s="4">
        <v>2</v>
      </c>
      <c r="H14" s="6">
        <v>0</v>
      </c>
      <c r="I14" s="36">
        <f>SUM(D14:H14)</f>
        <v>3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>
        <v>0</v>
      </c>
      <c r="E15" s="5">
        <v>0</v>
      </c>
      <c r="F15" s="4">
        <v>0</v>
      </c>
      <c r="G15" s="4">
        <v>0</v>
      </c>
      <c r="H15" s="6">
        <v>3</v>
      </c>
      <c r="I15" s="36">
        <f>SUM(D15:H15)</f>
        <v>3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>
        <f>IF($I$14=0,"0%",IF($I$14&gt;0,D14/$I$14))</f>
        <v>0</v>
      </c>
      <c r="E16" s="42">
        <f>IF($I$14=0,"0%",IF($I$14&gt;0,E14/$I$14))</f>
        <v>0.33333333333333331</v>
      </c>
      <c r="F16" s="42">
        <f>IF($I$14=0,"0%",IF($I$14&gt;0,F14/$I$14))</f>
        <v>0</v>
      </c>
      <c r="G16" s="42">
        <f>IF($I$14=0,"0%",IF($I$14&gt;0,G14/$I$14))</f>
        <v>0.66666666666666663</v>
      </c>
      <c r="H16" s="42">
        <f>IF($I$14=0,"0%",IF($I$14&gt;0,H14/$I$14))</f>
        <v>0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>
        <f>IF($I$15=0,"0%",IF($I$15&gt;0,D15/$I$15))</f>
        <v>0</v>
      </c>
      <c r="E17" s="42">
        <f>IF($I$15=0,"0%",IF($I$15&gt;0,E15/$I$15))</f>
        <v>0</v>
      </c>
      <c r="F17" s="42">
        <f>IF($I$15=0,"0%",IF($I$15&gt;0,F15/$I$15))</f>
        <v>0</v>
      </c>
      <c r="G17" s="42">
        <f>IF($I$15=0,"0%",IF($I$15&gt;0,G15/$I$15))</f>
        <v>0</v>
      </c>
      <c r="H17" s="42">
        <f>IF($I$15=0,"0%",IF($I$15&gt;0,H15/$I$15))</f>
        <v>1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0.16666666666666666</v>
      </c>
      <c r="D18" s="84">
        <f>IF(I14=0,D17,IF(I15=0,D16,IF(I15&gt;0,(D16+D17)/2)))</f>
        <v>0</v>
      </c>
      <c r="E18" s="84">
        <f>IF(I14=0,E17,IF(I15=0,E16,IF(I15&gt;0,(E16+E17)/2)))</f>
        <v>0.16666666666666666</v>
      </c>
      <c r="F18" s="84">
        <f>IF(I14=0,F17,IF(I15=0,F16,IF(I15&gt;0,(F16+F17)/2)))</f>
        <v>0</v>
      </c>
      <c r="G18" s="84">
        <f>IF(I14=0,G17,IF(I15=0,G16,IF(I15&gt;0,(G16+G17)/2)))</f>
        <v>0.33333333333333331</v>
      </c>
      <c r="H18" s="77">
        <f>IF(I14=0,H17,IF(I15=0,H16,IF(I15&gt;0,(H16+H17)/2)))</f>
        <v>0.5</v>
      </c>
      <c r="I18" s="62">
        <f>IF(I14=0,"",IF(I14&gt;0,D18+E18+F18+G18+H18))</f>
        <v>1</v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>
        <v>1</v>
      </c>
      <c r="E22" s="5">
        <v>0</v>
      </c>
      <c r="F22" s="4">
        <v>2</v>
      </c>
      <c r="G22" s="4">
        <v>0</v>
      </c>
      <c r="H22" s="6">
        <v>0</v>
      </c>
      <c r="I22" s="36">
        <f>SUM(D22:H22)</f>
        <v>3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>
        <v>1</v>
      </c>
      <c r="E23" s="5">
        <v>0</v>
      </c>
      <c r="F23" s="4">
        <v>2</v>
      </c>
      <c r="G23" s="4">
        <v>0</v>
      </c>
      <c r="H23" s="6">
        <v>0</v>
      </c>
      <c r="I23" s="36">
        <f>SUM(D23:H23)</f>
        <v>3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>
        <f>IF($I$22=0,"0%",IF($I$22&gt;0,D22/$I$22))</f>
        <v>0.33333333333333331</v>
      </c>
      <c r="E24" s="42">
        <f>IF($I$22=0,"0%",IF($I$22&gt;0,E22/$I$22))</f>
        <v>0</v>
      </c>
      <c r="F24" s="42">
        <f>IF($I$22=0,"0%",IF($I$22&gt;0,F22/$I$22))</f>
        <v>0.66666666666666663</v>
      </c>
      <c r="G24" s="42">
        <f>IF($I$22=0,"0%",IF($I$22&gt;0,G22/$I$22))</f>
        <v>0</v>
      </c>
      <c r="H24" s="42">
        <f>IF($I$22=0,"0%",IF($I$22&gt;0,H22/$I$22))</f>
        <v>0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>
        <f>IF($I$23=0,"0%",IF($I$23&gt;0,D23/$I$23))</f>
        <v>0.33333333333333331</v>
      </c>
      <c r="E25" s="42">
        <f>IF($I$23=0,"0%",IF($I$23&gt;0,E23/$I$23))</f>
        <v>0</v>
      </c>
      <c r="F25" s="42">
        <f>IF($I$23=0,"0%",IF($I$23&gt;0,F23/$I$23))</f>
        <v>0.66666666666666663</v>
      </c>
      <c r="G25" s="42">
        <f>IF($I$23=0,"0%",IF($I$23&gt;0,G23/$I$23))</f>
        <v>0</v>
      </c>
      <c r="H25" s="42">
        <f>IF($I$23=0,"0%",IF($I$23&gt;0,H23/$I$23))</f>
        <v>0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0.33333333333333331</v>
      </c>
      <c r="D26" s="84">
        <f>IF(I22=0,D25,IF(I23=0,D24,IF(I23&gt;0,(D24+D25)/2)))</f>
        <v>0.33333333333333331</v>
      </c>
      <c r="E26" s="84">
        <f>IF(I22=0,E25,IF(I23=0,E24,IF(I23&gt;0,(E24+E25)/2)))</f>
        <v>0</v>
      </c>
      <c r="F26" s="84">
        <f>IF(I22=0,F25,IF(I23=0,F24,IF(I23&gt;0,(F24+F25)/2)))</f>
        <v>0.66666666666666663</v>
      </c>
      <c r="G26" s="84">
        <f>IF(I22=0,G25,IF(I23=0,G24,IF(I23&gt;0,(G24+G25)/2)))</f>
        <v>0</v>
      </c>
      <c r="H26" s="77">
        <f>IF(I22=0,H25,IF(I23=0,H24,IF(I23&gt;0,(H24+H25)/2)))</f>
        <v>0</v>
      </c>
      <c r="I26" s="62">
        <f>IF(I22=0,"",IF(I22&gt;0,D26+E26+F26+G26+H26))</f>
        <v>1</v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1</v>
      </c>
      <c r="E30" s="5">
        <v>0</v>
      </c>
      <c r="F30" s="4">
        <v>1</v>
      </c>
      <c r="G30" s="4">
        <v>1</v>
      </c>
      <c r="H30" s="6">
        <v>0</v>
      </c>
      <c r="I30" s="36">
        <f>SUM(D30:H30)</f>
        <v>3</v>
      </c>
      <c r="J30" s="36"/>
      <c r="K30" s="36"/>
    </row>
    <row r="31" spans="2:16" x14ac:dyDescent="0.25">
      <c r="B31" s="49" t="s">
        <v>10</v>
      </c>
      <c r="C31" s="28"/>
      <c r="D31" s="4">
        <v>2</v>
      </c>
      <c r="E31" s="5">
        <v>0</v>
      </c>
      <c r="F31" s="4">
        <v>1</v>
      </c>
      <c r="G31" s="4">
        <v>0</v>
      </c>
      <c r="H31" s="6">
        <v>0</v>
      </c>
      <c r="I31" s="36">
        <f>SUM(D31:H31)</f>
        <v>3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0.33333333333333331</v>
      </c>
      <c r="E32" s="42">
        <f>IF($I$30=0,"0%",IF($I$30&gt;0,E30/$I$30))</f>
        <v>0</v>
      </c>
      <c r="F32" s="42">
        <f>IF($I$30=0,"0%",IF($I$30&gt;0,F30/$I$30))</f>
        <v>0.33333333333333331</v>
      </c>
      <c r="G32" s="42">
        <f>IF($I$30=0,"0%",IF($I$30&gt;0,G30/$I$30))</f>
        <v>0.33333333333333331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>
        <f>IF($I$31=0,"0%",IF($I$31&gt;0,D31/$I$31))</f>
        <v>0.66666666666666663</v>
      </c>
      <c r="E33" s="42">
        <f>IF($I$31=0,"0%",IF($I$31&gt;0,E31/$I$31))</f>
        <v>0</v>
      </c>
      <c r="F33" s="42">
        <f>IF($I$31=0,"0%",IF($I$31&gt;0,F31/$I$31))</f>
        <v>0.33333333333333331</v>
      </c>
      <c r="G33" s="42">
        <f>IF($I$31=0,"0%",IF($I$31&gt;0,G31/$I$31))</f>
        <v>0</v>
      </c>
      <c r="H33" s="42">
        <f>IF($I$31=0,"0%",IF($I$31&gt;0,H31/$I$31))</f>
        <v>0</v>
      </c>
    </row>
    <row r="34" spans="2:11" x14ac:dyDescent="0.25">
      <c r="B34" s="64">
        <f>D34+E34</f>
        <v>0.5</v>
      </c>
      <c r="D34" s="84">
        <f>IF(I30=0,D33,IF(I31=0,D32,IF(I31&gt;0,(D32+D33)/2)))</f>
        <v>0.5</v>
      </c>
      <c r="E34" s="84">
        <f>IF(I30=0,E33,IF(I31=0,E32,IF(I31&gt;0,(E32+E33)/2)))</f>
        <v>0</v>
      </c>
      <c r="F34" s="84">
        <f>IF(I30=0,F33,IF(I31=0,F32,IF(I31&gt;0,(F32+F33)/2)))</f>
        <v>0.33333333333333331</v>
      </c>
      <c r="G34" s="84">
        <f>IF(I30=0,G33,IF(I31=0,G32,IF(I31&gt;0,(G32+G33)/2)))</f>
        <v>0.16666666666666666</v>
      </c>
      <c r="H34" s="77">
        <f>IF(I30=0,H33,IF(I31=0,H32,IF(I31&gt;0,(H32+H33)/2)))</f>
        <v>0</v>
      </c>
      <c r="I34" s="62">
        <f>IF(I30=0,"",IF(I30&gt;0,D34+E34+F34+G34+H34))</f>
        <v>0.99999999999999989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0</v>
      </c>
      <c r="E38" s="5">
        <v>1</v>
      </c>
      <c r="F38" s="4">
        <v>2</v>
      </c>
      <c r="G38" s="4">
        <v>0</v>
      </c>
      <c r="H38" s="6">
        <v>0</v>
      </c>
      <c r="I38" s="36">
        <f>SUM(D38:H38)</f>
        <v>3</v>
      </c>
      <c r="J38" s="36"/>
      <c r="K38" s="36"/>
    </row>
    <row r="39" spans="2:11" x14ac:dyDescent="0.25">
      <c r="B39" s="49" t="s">
        <v>10</v>
      </c>
      <c r="C39" s="28"/>
      <c r="D39" s="4">
        <v>1</v>
      </c>
      <c r="E39" s="5">
        <v>2</v>
      </c>
      <c r="F39" s="4">
        <v>0</v>
      </c>
      <c r="G39" s="4">
        <v>0</v>
      </c>
      <c r="H39" s="6">
        <v>0</v>
      </c>
      <c r="I39" s="36">
        <f>SUM(D39:H39)</f>
        <v>3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</v>
      </c>
      <c r="E40" s="42">
        <f>IF($I$38=0,"0%",IF($I$38&gt;0,E38/$I$38))</f>
        <v>0.33333333333333331</v>
      </c>
      <c r="F40" s="42">
        <f>IF($I$38=0,"0%",IF($I$38&gt;0,F38/$I$38))</f>
        <v>0.66666666666666663</v>
      </c>
      <c r="G40" s="42">
        <f>IF($I$38=0,"0%",IF($I$38&gt;0,G38/$I$38))</f>
        <v>0</v>
      </c>
      <c r="H40" s="42">
        <f>IF($I$38=0,"0%",IF($I$38&gt;0,H38/$I$38))</f>
        <v>0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0.33333333333333331</v>
      </c>
      <c r="E41" s="42">
        <f>IF($I$39=0,"0%",IF($I$39&gt;0,E39/$I$39))</f>
        <v>0.66666666666666663</v>
      </c>
      <c r="F41" s="42">
        <f>IF($I$39=0,"0%",IF($I$39&gt;0,F39/$I$39))</f>
        <v>0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0.66666666666666663</v>
      </c>
      <c r="D42" s="84">
        <f>IF(I38=0,D41,IF(I39=0,D40,IF(I39&gt;0,(D40+D41)/2)))</f>
        <v>0.16666666666666666</v>
      </c>
      <c r="E42" s="84">
        <f>IF(I38=0,E41,IF(I39=0,E40,IF(I39&gt;0,(E40+E41)/2)))</f>
        <v>0.5</v>
      </c>
      <c r="F42" s="84">
        <f>IF(I38=0,F41,IF(I39=0,F40,IF(I39&gt;0,(F40+F41)/2)))</f>
        <v>0.33333333333333331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>
        <f>IF(I38=0,"",IF(I38&gt;0,D42+E42+F42+G42+H42))</f>
        <v>1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0</v>
      </c>
      <c r="E46" s="5">
        <v>3</v>
      </c>
      <c r="F46" s="4">
        <v>0</v>
      </c>
      <c r="G46" s="4">
        <v>0</v>
      </c>
      <c r="H46" s="6">
        <v>0</v>
      </c>
      <c r="I46" s="36">
        <f>SUM(D46:H46)</f>
        <v>3</v>
      </c>
      <c r="J46" s="36"/>
      <c r="K46" s="36"/>
    </row>
    <row r="47" spans="2:11" x14ac:dyDescent="0.25">
      <c r="B47" s="49" t="s">
        <v>10</v>
      </c>
      <c r="C47" s="28"/>
      <c r="D47" s="4">
        <v>0</v>
      </c>
      <c r="E47" s="5">
        <v>2</v>
      </c>
      <c r="F47" s="4">
        <v>1</v>
      </c>
      <c r="G47" s="4">
        <v>0</v>
      </c>
      <c r="H47" s="6">
        <v>0</v>
      </c>
      <c r="I47" s="36">
        <f>SUM(D47:H47)</f>
        <v>3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0</v>
      </c>
      <c r="E48" s="42">
        <f>IF($I$46=0,"0%",IF($I$46&gt;0,E46/$I$46))</f>
        <v>1</v>
      </c>
      <c r="F48" s="42">
        <f>IF($I$46=0,"0%",IF($I$46&gt;0,F46/$I$46))</f>
        <v>0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>
        <f>IF($I$47=0,"0%",IF($I$47&gt;0,D47/$I$47))</f>
        <v>0</v>
      </c>
      <c r="E49" s="42">
        <f>IF($I$47=0,"0%",IF($I$47&gt;0,E47/$I$47))</f>
        <v>0.66666666666666663</v>
      </c>
      <c r="F49" s="42">
        <f>IF($I$47=0,"0%",IF($I$47&gt;0,F47/$I$47))</f>
        <v>0.33333333333333331</v>
      </c>
      <c r="G49" s="42">
        <f>IF($I$47=0,"0%",IF($I$47&gt;0,G47/$I$47))</f>
        <v>0</v>
      </c>
      <c r="H49" s="42">
        <f>IF($I$47=0,"0%",IF($I$47&gt;0,H47/$I$47))</f>
        <v>0</v>
      </c>
    </row>
    <row r="50" spans="2:24" x14ac:dyDescent="0.25">
      <c r="B50" s="64">
        <f>D50+E50</f>
        <v>0.83333333333333326</v>
      </c>
      <c r="D50" s="84">
        <f>IF(I46=0,D49,IF(I47=0,D48,IF(I47&gt;0,(D48+D49)/2)))</f>
        <v>0</v>
      </c>
      <c r="E50" s="84">
        <f>IF(I46=0,E49,IF(I47=0,E48,IF(I47&gt;0,(E48+E49)/2)))</f>
        <v>0.83333333333333326</v>
      </c>
      <c r="F50" s="84">
        <f>IF(I46=0,F49,IF(I47=0,F48,IF(I47&gt;0,(F48+F49)/2)))</f>
        <v>0.16666666666666666</v>
      </c>
      <c r="G50" s="84">
        <f>IF(I46=0,G49,IF(I47=0,G48,IF(I47&gt;0,(G48+G49)/2)))</f>
        <v>0</v>
      </c>
      <c r="H50" s="77">
        <f>IF(I46=0,H49,IF(I47=0,H48,IF(I47&gt;0,(H48+H49)/2)))</f>
        <v>0</v>
      </c>
      <c r="I50" s="62">
        <f>IF(I46=0,"",IF(I46&gt;0,D50+E50+F50+G50+H50))</f>
        <v>0.99999999999999989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79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78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788" priority="55" stopIfTrue="1" operator="greaterThanOrEqual">
      <formula>0.8</formula>
    </cfRule>
    <cfRule type="cellIs" dxfId="178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78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78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78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78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78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78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78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77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77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77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77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77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77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77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77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77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77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76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76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76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76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76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76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76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76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76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76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75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75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75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75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E00-000000000000}">
      <formula1>"1e afname,…,EMT,DMT,SVT,DLE test,DLT,"</formula1>
    </dataValidation>
    <dataValidation type="list" allowBlank="1" showInputMessage="1" showErrorMessage="1" sqref="B7" xr:uid="{00000000-0002-0000-0E00-000001000000}">
      <formula1>"2e afname,…,EMT,DMT,DLE test,SVT,DLT,"</formula1>
    </dataValidation>
    <dataValidation type="list" allowBlank="1" showInputMessage="1" showErrorMessage="1" sqref="B14" xr:uid="{00000000-0002-0000-0E00-000002000000}">
      <formula1>"1e afname,…,Cito,DLE test,SVT,Aarnoutse"</formula1>
    </dataValidation>
    <dataValidation type="list" allowBlank="1" showInputMessage="1" showErrorMessage="1" sqref="B15" xr:uid="{00000000-0002-0000-0E00-000003000000}">
      <formula1>"2e afname,…,Cito,DLE test,SVT,Aarnoutse"</formula1>
    </dataValidation>
    <dataValidation type="list" allowBlank="1" showInputMessage="1" showErrorMessage="1" sqref="B30" xr:uid="{00000000-0002-0000-0E00-000004000000}">
      <formula1>"1e afname,…,Cito,PI-dictee,DLE test,SVT,Aarnoutse"</formula1>
    </dataValidation>
    <dataValidation type="list" allowBlank="1" showInputMessage="1" showErrorMessage="1" sqref="B38" xr:uid="{00000000-0002-0000-0E00-000005000000}">
      <formula1>"1e afname,…,TTR,DLE test,SVT,"</formula1>
    </dataValidation>
    <dataValidation type="list" allowBlank="1" showInputMessage="1" showErrorMessage="1" sqref="B39" xr:uid="{00000000-0002-0000-0E00-000006000000}">
      <formula1>"2e afname,…,TTR,DLE test,SVT,"</formula1>
    </dataValidation>
    <dataValidation type="list" allowBlank="1" showInputMessage="1" showErrorMessage="1" sqref="B47" xr:uid="{00000000-0002-0000-0E00-000007000000}">
      <formula1>"2e afname,…,Cito,DLE test,SVT,"</formula1>
    </dataValidation>
    <dataValidation type="list" allowBlank="1" showInputMessage="1" showErrorMessage="1" sqref="B31" xr:uid="{00000000-0002-0000-0E00-000008000000}">
      <formula1>"2e afname,…,Cito,PI-dictee,DLE test,SVT,Aarnoutse"</formula1>
    </dataValidation>
    <dataValidation type="list" allowBlank="1" showInputMessage="1" showErrorMessage="1" sqref="B46" xr:uid="{00000000-0002-0000-0E00-000009000000}">
      <formula1>"1e afname,…,Cito,DLE test,SVT,"</formula1>
    </dataValidation>
    <dataValidation type="list" allowBlank="1" showInputMessage="1" showErrorMessage="1" sqref="B22" xr:uid="{00000000-0002-0000-0E00-00000A000000}">
      <formula1>"1e afname,…,Cito,"</formula1>
    </dataValidation>
    <dataValidation type="list" allowBlank="1" showInputMessage="1" showErrorMessage="1" sqref="B23" xr:uid="{00000000-0002-0000-0E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Q22"/>
  <sheetViews>
    <sheetView showGridLines="0" showRowColHeaders="0" zoomScale="125" zoomScaleNormal="125" workbookViewId="0"/>
  </sheetViews>
  <sheetFormatPr defaultColWidth="9.1796875" defaultRowHeight="12.5" x14ac:dyDescent="0.25"/>
  <cols>
    <col min="1" max="1" width="17.26953125" style="119" customWidth="1"/>
    <col min="2" max="4" width="5.7265625" style="30" customWidth="1"/>
    <col min="5" max="29" width="5.7265625" style="27" customWidth="1"/>
    <col min="30" max="16384" width="9.1796875" style="27"/>
  </cols>
  <sheetData>
    <row r="1" spans="1:17" s="53" customFormat="1" ht="29.25" customHeight="1" x14ac:dyDescent="0.25">
      <c r="A1" s="66"/>
      <c r="B1" s="112"/>
      <c r="C1" s="112"/>
      <c r="D1" s="112"/>
    </row>
    <row r="2" spans="1:17" s="53" customFormat="1" x14ac:dyDescent="0.25">
      <c r="A2" s="66"/>
      <c r="B2" s="112"/>
      <c r="C2" s="112"/>
      <c r="D2" s="112"/>
      <c r="O2" s="113"/>
    </row>
    <row r="3" spans="1:17" s="53" customFormat="1" ht="15.5" x14ac:dyDescent="0.35">
      <c r="A3" s="66"/>
      <c r="B3" s="11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17" s="53" customFormat="1" x14ac:dyDescent="0.25">
      <c r="A4" s="56"/>
      <c r="B4" s="56"/>
    </row>
    <row r="5" spans="1:17" s="121" customFormat="1" ht="30" customHeight="1" x14ac:dyDescent="0.25">
      <c r="A5" s="118"/>
      <c r="B5" s="118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18"/>
    </row>
    <row r="6" spans="1:17" s="53" customFormat="1" x14ac:dyDescent="0.25">
      <c r="A6" s="66"/>
      <c r="B6" s="123"/>
      <c r="C6" s="257"/>
      <c r="D6" s="257"/>
      <c r="E6" s="257"/>
      <c r="F6" s="123"/>
      <c r="G6" s="123"/>
      <c r="H6" s="123"/>
      <c r="I6" s="123"/>
      <c r="J6" s="123"/>
      <c r="K6" s="123"/>
      <c r="L6" s="123"/>
      <c r="M6" s="123"/>
      <c r="N6" s="123"/>
      <c r="O6" s="124"/>
      <c r="P6" s="125"/>
      <c r="Q6" s="125"/>
    </row>
    <row r="7" spans="1:17" s="116" customFormat="1" ht="30.75" customHeight="1" x14ac:dyDescent="0.25">
      <c r="A7" s="117"/>
      <c r="B7" s="135"/>
      <c r="C7" s="259">
        <f>knoppenblad!$D$12</f>
        <v>2021</v>
      </c>
      <c r="D7" s="259"/>
      <c r="E7" s="259"/>
      <c r="F7" s="259"/>
      <c r="G7" s="136"/>
      <c r="H7" s="258" t="str">
        <f>knoppenblad!$D$7</f>
        <v>PROEFSCHOOL</v>
      </c>
      <c r="I7" s="258"/>
      <c r="J7" s="258"/>
      <c r="K7" s="258"/>
      <c r="L7" s="134"/>
      <c r="M7" s="260">
        <f>C7+1</f>
        <v>2022</v>
      </c>
      <c r="N7" s="260"/>
      <c r="O7" s="260"/>
      <c r="P7" s="260"/>
      <c r="Q7" s="136"/>
    </row>
    <row r="8" spans="1:17" s="114" customFormat="1" ht="12.75" customHeight="1" x14ac:dyDescent="0.25">
      <c r="A8" s="10"/>
      <c r="B8" s="126"/>
      <c r="C8" s="127"/>
      <c r="D8" s="127"/>
      <c r="E8" s="127"/>
      <c r="F8" s="128"/>
      <c r="G8" s="129"/>
      <c r="H8" s="129"/>
      <c r="I8" s="129"/>
      <c r="J8" s="128"/>
      <c r="K8" s="127"/>
      <c r="L8" s="127"/>
      <c r="M8" s="127"/>
      <c r="N8" s="130"/>
      <c r="O8" s="131"/>
      <c r="P8" s="131"/>
      <c r="Q8" s="131"/>
    </row>
    <row r="9" spans="1:17" s="53" customFormat="1" ht="15.5" x14ac:dyDescent="0.35">
      <c r="A9" s="111"/>
      <c r="B9" s="111"/>
      <c r="C9" s="122"/>
      <c r="D9" s="122"/>
      <c r="E9" s="122"/>
      <c r="F9" s="111"/>
      <c r="G9" s="111"/>
      <c r="H9" s="111"/>
      <c r="I9" s="111"/>
      <c r="J9" s="111"/>
      <c r="K9" s="111"/>
      <c r="L9" s="111"/>
      <c r="M9" s="111"/>
      <c r="N9" s="111"/>
    </row>
    <row r="10" spans="1:17" s="53" customFormat="1" ht="12.75" customHeight="1" x14ac:dyDescent="0.25">
      <c r="A10" s="66"/>
      <c r="B10" s="66"/>
      <c r="C10" s="122"/>
      <c r="D10" s="122"/>
      <c r="E10" s="122"/>
      <c r="F10" s="55"/>
      <c r="G10" s="55"/>
      <c r="H10" s="55"/>
      <c r="I10" s="55"/>
      <c r="J10" s="55"/>
      <c r="K10" s="55"/>
      <c r="L10" s="56"/>
      <c r="M10" s="120"/>
      <c r="N10" s="115"/>
    </row>
    <row r="11" spans="1:17" s="53" customFormat="1" x14ac:dyDescent="0.25">
      <c r="A11" s="66"/>
      <c r="B11" s="112"/>
      <c r="C11" s="112"/>
      <c r="D11" s="112"/>
      <c r="M11" s="113"/>
    </row>
    <row r="12" spans="1:17" s="53" customFormat="1" x14ac:dyDescent="0.25">
      <c r="A12" s="66"/>
      <c r="B12" s="112"/>
      <c r="C12" s="112"/>
      <c r="D12" s="112"/>
      <c r="M12" s="113"/>
    </row>
    <row r="13" spans="1:17" s="53" customFormat="1" x14ac:dyDescent="0.25">
      <c r="A13" s="66"/>
      <c r="B13" s="112"/>
      <c r="C13" s="112"/>
      <c r="D13" s="112"/>
      <c r="M13" s="113"/>
    </row>
    <row r="14" spans="1:17" s="53" customFormat="1" x14ac:dyDescent="0.25">
      <c r="A14" s="66"/>
      <c r="B14" s="112"/>
      <c r="C14" s="112"/>
      <c r="D14" s="112"/>
    </row>
    <row r="15" spans="1:17" s="53" customFormat="1" x14ac:dyDescent="0.25">
      <c r="A15" s="66"/>
      <c r="B15" s="112"/>
      <c r="C15" s="112"/>
      <c r="D15" s="112"/>
    </row>
    <row r="16" spans="1:17" s="53" customFormat="1" x14ac:dyDescent="0.25">
      <c r="A16" s="66"/>
      <c r="B16" s="112"/>
      <c r="C16" s="112"/>
      <c r="D16" s="112"/>
    </row>
    <row r="17" spans="1:4" s="53" customFormat="1" x14ac:dyDescent="0.25">
      <c r="A17" s="66"/>
      <c r="B17" s="112"/>
      <c r="C17" s="112"/>
      <c r="D17" s="112"/>
    </row>
    <row r="18" spans="1:4" s="53" customFormat="1" x14ac:dyDescent="0.25">
      <c r="A18" s="66"/>
      <c r="B18" s="112"/>
      <c r="C18" s="112"/>
      <c r="D18" s="112"/>
    </row>
    <row r="19" spans="1:4" s="53" customFormat="1" x14ac:dyDescent="0.25">
      <c r="A19" s="66"/>
      <c r="B19" s="112"/>
      <c r="C19" s="112"/>
      <c r="D19" s="112"/>
    </row>
    <row r="20" spans="1:4" s="53" customFormat="1" x14ac:dyDescent="0.25">
      <c r="A20" s="66"/>
      <c r="B20" s="112"/>
      <c r="C20" s="112"/>
      <c r="D20" s="112"/>
    </row>
    <row r="21" spans="1:4" s="53" customFormat="1" x14ac:dyDescent="0.25">
      <c r="A21" s="66"/>
      <c r="B21" s="112"/>
      <c r="C21" s="112"/>
      <c r="D21" s="112"/>
    </row>
    <row r="22" spans="1:4" s="53" customFormat="1" x14ac:dyDescent="0.25">
      <c r="A22" s="66"/>
      <c r="B22" s="112"/>
      <c r="C22" s="112"/>
      <c r="D22" s="112"/>
    </row>
  </sheetData>
  <mergeCells count="4">
    <mergeCell ref="C6:E6"/>
    <mergeCell ref="H7:K7"/>
    <mergeCell ref="C7:F7"/>
    <mergeCell ref="M7:P7"/>
  </mergeCells>
  <phoneticPr fontId="3" type="noConversion"/>
  <pageMargins left="0.6" right="0.54" top="1.33" bottom="1" header="0.5" footer="0.5"/>
  <pageSetup paperSize="9" scale="112" orientation="landscape" horizontalDpi="4294967293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44"/>
    <pageSetUpPr fitToPage="1"/>
  </sheetPr>
  <dimension ref="B1:AE52"/>
  <sheetViews>
    <sheetView showGridLines="0" showRowColHeaders="0" zoomScale="85" zoomScaleNormal="85" workbookViewId="0">
      <selection activeCell="X13" sqref="X1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75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75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753" priority="55" stopIfTrue="1" operator="greaterThanOrEqual">
      <formula>0.8</formula>
    </cfRule>
    <cfRule type="cellIs" dxfId="175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75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75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74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74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74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74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74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74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74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74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74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74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73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73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73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73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73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73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73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73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73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73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72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72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72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72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72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72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72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72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721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0F00-000000000000}">
      <formula1>"2e afname,…,Cito,"</formula1>
    </dataValidation>
    <dataValidation type="list" allowBlank="1" showInputMessage="1" showErrorMessage="1" sqref="B22" xr:uid="{00000000-0002-0000-0F00-000001000000}">
      <formula1>"1e afname,…,Cito,"</formula1>
    </dataValidation>
    <dataValidation type="list" allowBlank="1" showInputMessage="1" showErrorMessage="1" sqref="B46" xr:uid="{00000000-0002-0000-0F00-000002000000}">
      <formula1>"1e afname,…,Cito,DLE test,SVT,"</formula1>
    </dataValidation>
    <dataValidation type="list" allowBlank="1" showInputMessage="1" showErrorMessage="1" sqref="B31" xr:uid="{00000000-0002-0000-0F00-000003000000}">
      <formula1>"2e afname,…,Cito,PI-dictee,DLE test,SVT,Aarnoutse"</formula1>
    </dataValidation>
    <dataValidation type="list" allowBlank="1" showInputMessage="1" showErrorMessage="1" sqref="B47" xr:uid="{00000000-0002-0000-0F00-000004000000}">
      <formula1>"2e afname,…,Cito,DLE test,SVT,"</formula1>
    </dataValidation>
    <dataValidation type="list" allowBlank="1" showInputMessage="1" showErrorMessage="1" sqref="B39" xr:uid="{00000000-0002-0000-0F00-000005000000}">
      <formula1>"2e afname,…,TTR,DLE test,SVT,"</formula1>
    </dataValidation>
    <dataValidation type="list" allowBlank="1" showInputMessage="1" showErrorMessage="1" sqref="B38" xr:uid="{00000000-0002-0000-0F00-000006000000}">
      <formula1>"1e afname,…,TTR,DLE test,SVT,"</formula1>
    </dataValidation>
    <dataValidation type="list" allowBlank="1" showInputMessage="1" showErrorMessage="1" sqref="B30" xr:uid="{00000000-0002-0000-0F00-000007000000}">
      <formula1>"1e afname,…,Cito,PI-dictee,DLE test,SVT,Aarnoutse"</formula1>
    </dataValidation>
    <dataValidation type="list" allowBlank="1" showInputMessage="1" showErrorMessage="1" sqref="B15" xr:uid="{00000000-0002-0000-0F00-000008000000}">
      <formula1>"2e afname,…,Cito,DLE test,SVT,Aarnoutse"</formula1>
    </dataValidation>
    <dataValidation type="list" allowBlank="1" showInputMessage="1" showErrorMessage="1" sqref="B14" xr:uid="{00000000-0002-0000-0F00-000009000000}">
      <formula1>"1e afname,…,Cito,DLE test,SVT,Aarnoutse"</formula1>
    </dataValidation>
    <dataValidation type="list" allowBlank="1" showInputMessage="1" showErrorMessage="1" sqref="B7" xr:uid="{00000000-0002-0000-0F00-00000A000000}">
      <formula1>"2e afname,…,EMT,DMT,DLE test,SVT,DLT,"</formula1>
    </dataValidation>
    <dataValidation type="list" allowBlank="1" showInputMessage="1" showErrorMessage="1" sqref="B6" xr:uid="{00000000-0002-0000-0F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44"/>
    <pageSetUpPr fitToPage="1"/>
  </sheetPr>
  <dimension ref="B1:AE52"/>
  <sheetViews>
    <sheetView showGridLines="0" showRowColHeaders="0" zoomScale="85" zoomScaleNormal="85" workbookViewId="0">
      <selection activeCell="Y24" sqref="Y2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72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71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718" priority="55" stopIfTrue="1" operator="greaterThanOrEqual">
      <formula>0.8</formula>
    </cfRule>
    <cfRule type="cellIs" dxfId="171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71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71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71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71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71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71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71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70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70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70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70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70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70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70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70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70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70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69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69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69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69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69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69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69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69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69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69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68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68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68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68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000-000000000000}">
      <formula1>"2e afname,…,Cito,"</formula1>
    </dataValidation>
    <dataValidation type="list" allowBlank="1" showInputMessage="1" showErrorMessage="1" sqref="B22" xr:uid="{00000000-0002-0000-1000-000001000000}">
      <formula1>"1e afname,…,Cito,"</formula1>
    </dataValidation>
    <dataValidation type="list" allowBlank="1" showInputMessage="1" showErrorMessage="1" sqref="B46" xr:uid="{00000000-0002-0000-1000-000002000000}">
      <formula1>"1e afname,…,Cito,DLE test,SVT,"</formula1>
    </dataValidation>
    <dataValidation type="list" allowBlank="1" showInputMessage="1" showErrorMessage="1" sqref="B31" xr:uid="{00000000-0002-0000-1000-000003000000}">
      <formula1>"2e afname,…,Cito,PI-dictee,DLE test,SVT,Aarnoutse"</formula1>
    </dataValidation>
    <dataValidation type="list" allowBlank="1" showInputMessage="1" showErrorMessage="1" sqref="B47" xr:uid="{00000000-0002-0000-1000-000004000000}">
      <formula1>"2e afname,…,Cito,DLE test,SVT,"</formula1>
    </dataValidation>
    <dataValidation type="list" allowBlank="1" showInputMessage="1" showErrorMessage="1" sqref="B39" xr:uid="{00000000-0002-0000-1000-000005000000}">
      <formula1>"2e afname,…,TTR,DLE test,SVT,"</formula1>
    </dataValidation>
    <dataValidation type="list" allowBlank="1" showInputMessage="1" showErrorMessage="1" sqref="B38" xr:uid="{00000000-0002-0000-1000-000006000000}">
      <formula1>"1e afname,…,TTR,DLE test,SVT,"</formula1>
    </dataValidation>
    <dataValidation type="list" allowBlank="1" showInputMessage="1" showErrorMessage="1" sqref="B30" xr:uid="{00000000-0002-0000-1000-000007000000}">
      <formula1>"1e afname,…,Cito,PI-dictee,DLE test,SVT,Aarnoutse"</formula1>
    </dataValidation>
    <dataValidation type="list" allowBlank="1" showInputMessage="1" showErrorMessage="1" sqref="B15" xr:uid="{00000000-0002-0000-1000-000008000000}">
      <formula1>"2e afname,…,Cito,DLE test,SVT,Aarnoutse"</formula1>
    </dataValidation>
    <dataValidation type="list" allowBlank="1" showInputMessage="1" showErrorMessage="1" sqref="B14" xr:uid="{00000000-0002-0000-1000-000009000000}">
      <formula1>"1e afname,…,Cito,DLE test,SVT,Aarnoutse"</formula1>
    </dataValidation>
    <dataValidation type="list" allowBlank="1" showInputMessage="1" showErrorMessage="1" sqref="B7" xr:uid="{00000000-0002-0000-1000-00000A000000}">
      <formula1>"2e afname,…,EMT,DMT,DLE test,SVT,DLT,"</formula1>
    </dataValidation>
    <dataValidation type="list" allowBlank="1" showInputMessage="1" showErrorMessage="1" sqref="B6" xr:uid="{00000000-0002-0000-10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44"/>
    <pageSetUpPr fitToPage="1"/>
  </sheetPr>
  <dimension ref="B1:AK70"/>
  <sheetViews>
    <sheetView showGridLines="0" showRowColHeaders="0" zoomScale="75" zoomScaleNormal="75" workbookViewId="0">
      <selection activeCell="AA73" sqref="AA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91</v>
      </c>
      <c r="C6" s="29"/>
      <c r="D6" s="82">
        <f>'groep 6(A)'!D6</f>
        <v>2</v>
      </c>
      <c r="E6" s="82">
        <f>'groep 6(A)'!E6</f>
        <v>0</v>
      </c>
      <c r="F6" s="82">
        <f>'groep 6(A)'!F6</f>
        <v>1</v>
      </c>
      <c r="G6" s="82">
        <f>'groep 6(A)'!G6</f>
        <v>0</v>
      </c>
      <c r="H6" s="82">
        <f>'groep 6(A)'!H6</f>
        <v>0</v>
      </c>
      <c r="I6" s="83">
        <f t="shared" ref="I6:I13" si="0">SUM(D6:H6)</f>
        <v>3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92</v>
      </c>
      <c r="C7" s="29"/>
      <c r="D7" s="82">
        <f>'groep 6(A)'!D7</f>
        <v>1</v>
      </c>
      <c r="E7" s="82">
        <f>'groep 6(A)'!E7</f>
        <v>1</v>
      </c>
      <c r="F7" s="82">
        <f>'groep 6(A)'!F7</f>
        <v>0</v>
      </c>
      <c r="G7" s="82">
        <f>'groep 6(A)'!G7</f>
        <v>0</v>
      </c>
      <c r="H7" s="82">
        <f>'groep 6(A)'!H7</f>
        <v>0</v>
      </c>
      <c r="I7" s="83">
        <f t="shared" si="0"/>
        <v>2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93</v>
      </c>
      <c r="C8" s="29"/>
      <c r="D8" s="82">
        <f>'groep 6B'!D6</f>
        <v>0</v>
      </c>
      <c r="E8" s="82">
        <f>'groep 6B'!E6</f>
        <v>0</v>
      </c>
      <c r="F8" s="82">
        <f>'groep 6B'!F6</f>
        <v>0</v>
      </c>
      <c r="G8" s="82">
        <f>'groep 6B'!G6</f>
        <v>0</v>
      </c>
      <c r="H8" s="82">
        <f>'groep 6B'!H6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94</v>
      </c>
      <c r="C9" s="28"/>
      <c r="D9" s="82">
        <f>'groep 6B'!D7</f>
        <v>0</v>
      </c>
      <c r="E9" s="82">
        <f>'groep 6B'!E7</f>
        <v>0</v>
      </c>
      <c r="F9" s="82">
        <f>'groep 6B'!F7</f>
        <v>0</v>
      </c>
      <c r="G9" s="82">
        <f>'groep 6B'!G7</f>
        <v>0</v>
      </c>
      <c r="H9" s="82">
        <f>'groep 6B'!H7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95</v>
      </c>
      <c r="C10" s="28"/>
      <c r="D10" s="82">
        <f>'groep 6C'!D6</f>
        <v>0</v>
      </c>
      <c r="E10" s="82">
        <f>'groep 6C'!E6</f>
        <v>0</v>
      </c>
      <c r="F10" s="82">
        <f>'groep 6C'!F6</f>
        <v>0</v>
      </c>
      <c r="G10" s="82">
        <f>'groep 6C'!G6</f>
        <v>0</v>
      </c>
      <c r="H10" s="82">
        <f>'groep 6C'!H6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96</v>
      </c>
      <c r="C11" s="28"/>
      <c r="D11" s="82">
        <f>'groep 6C'!D7</f>
        <v>0</v>
      </c>
      <c r="E11" s="82">
        <f>'groep 6C'!E7</f>
        <v>0</v>
      </c>
      <c r="F11" s="82">
        <f>'groep 6C'!F7</f>
        <v>0</v>
      </c>
      <c r="G11" s="82">
        <f>'groep 6C'!G7</f>
        <v>0</v>
      </c>
      <c r="H11" s="82">
        <f>'groep 6C'!H7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0.66666666666666663</v>
      </c>
      <c r="E12" s="85">
        <f>IF(I6=0,"0%",IF(I6&gt;0,(E6+E8+E10)/(I6+I8+I10)))</f>
        <v>0</v>
      </c>
      <c r="F12" s="85">
        <f>IF(I6=0,"0%",IF(I6&gt;0,(F6+F8+F10)/(I6+I8+I10)))</f>
        <v>0.33333333333333331</v>
      </c>
      <c r="G12" s="85">
        <f>IF(I6=0,"0%",IF(I6&gt;0,(G6+G8+G10)/(I6+I8+I10)))</f>
        <v>0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0.5</v>
      </c>
      <c r="E13" s="85">
        <f>IF(I7=0,"0%",IF(I7&gt;0,(E7+E9+E11)/(I7+I9+I11)))</f>
        <v>0.5</v>
      </c>
      <c r="F13" s="85">
        <f>IF(I7=0,"0%",IF(I7&gt;0,(F7+F9+F11)/(I7+I9+I11)))</f>
        <v>0</v>
      </c>
      <c r="G13" s="85">
        <f>IF(I7=0,"0%",IF(I7&gt;0,(G7+G9+G11)/(I7+I9+I11)))</f>
        <v>0</v>
      </c>
      <c r="H13" s="85">
        <f>IF(I7=0,"0%",IF(I7&gt;0,(H7+H9+H11)/(I7+I9+I11)))</f>
        <v>0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91</v>
      </c>
      <c r="C17" s="29"/>
      <c r="D17" s="82">
        <f>'groep 6(A)'!D14</f>
        <v>0</v>
      </c>
      <c r="E17" s="82">
        <f>'groep 6(A)'!E14</f>
        <v>1</v>
      </c>
      <c r="F17" s="82">
        <f>'groep 6(A)'!F14</f>
        <v>0</v>
      </c>
      <c r="G17" s="82">
        <f>'groep 6(A)'!G14</f>
        <v>2</v>
      </c>
      <c r="H17" s="82">
        <f>'groep 6(A)'!H14</f>
        <v>0</v>
      </c>
      <c r="I17" s="83">
        <f t="shared" ref="I17:I24" si="1">SUM(D17:H17)</f>
        <v>3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92</v>
      </c>
      <c r="C18" s="29"/>
      <c r="D18" s="82">
        <f>'groep 6(A)'!D15</f>
        <v>0</v>
      </c>
      <c r="E18" s="82">
        <f>'groep 6(A)'!E15</f>
        <v>0</v>
      </c>
      <c r="F18" s="82">
        <f>'groep 6(A)'!F15</f>
        <v>0</v>
      </c>
      <c r="G18" s="82">
        <f>'groep 6(A)'!G15</f>
        <v>0</v>
      </c>
      <c r="H18" s="82">
        <f>'groep 6(A)'!H15</f>
        <v>3</v>
      </c>
      <c r="I18" s="83">
        <f t="shared" si="1"/>
        <v>3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93</v>
      </c>
      <c r="C19" s="29"/>
      <c r="D19" s="82">
        <f>'groep 6B'!D14</f>
        <v>0</v>
      </c>
      <c r="E19" s="82">
        <f>'groep 6B'!E14</f>
        <v>0</v>
      </c>
      <c r="F19" s="82">
        <f>'groep 6B'!F14</f>
        <v>0</v>
      </c>
      <c r="G19" s="82">
        <f>'groep 6B'!G14</f>
        <v>0</v>
      </c>
      <c r="H19" s="82">
        <f>'groep 6B'!H14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94</v>
      </c>
      <c r="C20" s="28"/>
      <c r="D20" s="82">
        <f>'groep 6B'!D15</f>
        <v>0</v>
      </c>
      <c r="E20" s="82">
        <f>'groep 6B'!E15</f>
        <v>0</v>
      </c>
      <c r="F20" s="82">
        <f>'groep 6B'!F15</f>
        <v>0</v>
      </c>
      <c r="G20" s="82">
        <f>'groep 6B'!G15</f>
        <v>0</v>
      </c>
      <c r="H20" s="82">
        <f>'groep 6B'!H15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95</v>
      </c>
      <c r="C21" s="28"/>
      <c r="D21" s="82">
        <f>'groep 6C'!D14</f>
        <v>0</v>
      </c>
      <c r="E21" s="82">
        <f>'groep 6C'!E14</f>
        <v>0</v>
      </c>
      <c r="F21" s="82">
        <f>'groep 6C'!F14</f>
        <v>0</v>
      </c>
      <c r="G21" s="82">
        <f>'groep 6C'!G14</f>
        <v>0</v>
      </c>
      <c r="H21" s="82">
        <f>'groep 6C'!H14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96</v>
      </c>
      <c r="C22" s="28"/>
      <c r="D22" s="82">
        <f>'groep 6C'!D15</f>
        <v>0</v>
      </c>
      <c r="E22" s="82">
        <f>'groep 6C'!E15</f>
        <v>0</v>
      </c>
      <c r="F22" s="82">
        <f>'groep 6C'!F15</f>
        <v>0</v>
      </c>
      <c r="G22" s="82">
        <f>'groep 6C'!G15</f>
        <v>0</v>
      </c>
      <c r="H22" s="82">
        <f>'groep 6C'!H15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>
        <f>IF(I17=0,"0%",IF(I17&gt;0,(D17+D19+D21)/(I17+I19+I21)))</f>
        <v>0</v>
      </c>
      <c r="E23" s="85">
        <f>IF(I17=0,"0%",IF(I17&gt;0,(E17+E19+E21)/(I17+I19+I21)))</f>
        <v>0.33333333333333331</v>
      </c>
      <c r="F23" s="85">
        <f>IF(I17=0,"0%",IF(I17&gt;0,(F17+F19+F21)/(I17+I19+I21)))</f>
        <v>0</v>
      </c>
      <c r="G23" s="85">
        <f>IF(I17=0,"0%",IF(I17&gt;0,(G17+G19+G21)/(I17+I19+I21)))</f>
        <v>0.66666666666666663</v>
      </c>
      <c r="H23" s="85">
        <f>IF(I17=0,"0%",IF(I17&gt;0,(H17+H19+H21)/(I17+I19+I21)))</f>
        <v>0</v>
      </c>
      <c r="I23" s="62">
        <f t="shared" si="1"/>
        <v>1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>
        <f>IF(I18=0,"0%",IF(I18&gt;0,(D18+D20+D22)/(I18+I20+I22)))</f>
        <v>0</v>
      </c>
      <c r="E24" s="85">
        <f>IF(I18=0,"0%",IF(I18&gt;0,(E18+E20+E22)/(I18+I20+I22)))</f>
        <v>0</v>
      </c>
      <c r="F24" s="85">
        <f>IF(I18=0,"0%",IF(I18&gt;0,(F18+F20+F22)/(I18+I20+I22)))</f>
        <v>0</v>
      </c>
      <c r="G24" s="85">
        <f>IF(I18=0,"0%",IF(I18&gt;0,(G18+G20+G22)/(I18+I20+I22)))</f>
        <v>0</v>
      </c>
      <c r="H24" s="85">
        <f>IF(I18=0,"0%",IF(I18&gt;0,(H18+H20+H22)/(I18+I20+I22)))</f>
        <v>1</v>
      </c>
      <c r="I24" s="62">
        <f t="shared" si="1"/>
        <v>1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91</v>
      </c>
      <c r="C28" s="29"/>
      <c r="D28" s="82">
        <f>'groep 6(A)'!D22</f>
        <v>1</v>
      </c>
      <c r="E28" s="82">
        <f>'groep 6(A)'!E22</f>
        <v>0</v>
      </c>
      <c r="F28" s="82">
        <f>'groep 6(A)'!F22</f>
        <v>2</v>
      </c>
      <c r="G28" s="82">
        <f>'groep 6(A)'!G22</f>
        <v>0</v>
      </c>
      <c r="H28" s="82">
        <f>'groep 6(A)'!H22</f>
        <v>0</v>
      </c>
      <c r="I28" s="83">
        <f t="shared" ref="I28:I35" si="2">SUM(D28:H28)</f>
        <v>3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92</v>
      </c>
      <c r="C29" s="29"/>
      <c r="D29" s="82">
        <f>'groep 6(A)'!D23</f>
        <v>1</v>
      </c>
      <c r="E29" s="82">
        <f>'groep 6(A)'!E23</f>
        <v>0</v>
      </c>
      <c r="F29" s="82">
        <f>'groep 6(A)'!F23</f>
        <v>2</v>
      </c>
      <c r="G29" s="82">
        <f>'groep 6(A)'!G23</f>
        <v>0</v>
      </c>
      <c r="H29" s="82">
        <f>'groep 6(A)'!H23</f>
        <v>0</v>
      </c>
      <c r="I29" s="83">
        <f t="shared" si="2"/>
        <v>3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93</v>
      </c>
      <c r="C30" s="29"/>
      <c r="D30" s="82">
        <f>'groep 6B'!D22</f>
        <v>0</v>
      </c>
      <c r="E30" s="82">
        <f>'groep 6B'!E22</f>
        <v>0</v>
      </c>
      <c r="F30" s="82">
        <f>'groep 6B'!F22</f>
        <v>0</v>
      </c>
      <c r="G30" s="82">
        <f>'groep 6B'!G22</f>
        <v>0</v>
      </c>
      <c r="H30" s="82">
        <f>'groep 6B'!H22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94</v>
      </c>
      <c r="C31" s="28"/>
      <c r="D31" s="82">
        <f>'groep 6B'!D23</f>
        <v>0</v>
      </c>
      <c r="E31" s="82">
        <f>'groep 6B'!E23</f>
        <v>0</v>
      </c>
      <c r="F31" s="82">
        <f>'groep 6B'!F23</f>
        <v>0</v>
      </c>
      <c r="G31" s="82">
        <f>'groep 6B'!G23</f>
        <v>0</v>
      </c>
      <c r="H31" s="82">
        <f>'groep 6B'!H23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95</v>
      </c>
      <c r="C32" s="28"/>
      <c r="D32" s="82">
        <f>'groep 6C'!D22</f>
        <v>0</v>
      </c>
      <c r="E32" s="82">
        <f>'groep 6C'!E22</f>
        <v>0</v>
      </c>
      <c r="F32" s="82">
        <f>'groep 6C'!F22</f>
        <v>0</v>
      </c>
      <c r="G32" s="82">
        <f>'groep 6C'!G22</f>
        <v>0</v>
      </c>
      <c r="H32" s="82">
        <f>'groep 6C'!H22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96</v>
      </c>
      <c r="C33" s="28"/>
      <c r="D33" s="82">
        <f>'groep 6C'!D23</f>
        <v>0</v>
      </c>
      <c r="E33" s="82">
        <f>'groep 6C'!E23</f>
        <v>0</v>
      </c>
      <c r="F33" s="82">
        <f>'groep 6C'!F23</f>
        <v>0</v>
      </c>
      <c r="G33" s="82">
        <f>'groep 6C'!G23</f>
        <v>0</v>
      </c>
      <c r="H33" s="82">
        <f>'groep 6C'!H23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>
        <f>IF(I28=0,"0%",IF(I28&gt;0,(D28+D30+D32)/(I28+I30+I32)))</f>
        <v>0.33333333333333331</v>
      </c>
      <c r="E34" s="85">
        <f>IF(I28=0,"0%",IF(I28&gt;0,(E28+E30+E32)/(I28+I30+I32)))</f>
        <v>0</v>
      </c>
      <c r="F34" s="85">
        <f>IF(I28=0,"0%",IF(I28&gt;0,(F28+F30+F32)/(I28+I30+I32)))</f>
        <v>0.66666666666666663</v>
      </c>
      <c r="G34" s="85">
        <f>IF(I28=0,"0%",IF(I28&gt;0,(G28+G30+G32)/(I28+I30+I32)))</f>
        <v>0</v>
      </c>
      <c r="H34" s="85">
        <f>IF(I28=0,"0%",IF(I28&gt;0,(H28+H30+H32)/(I28+I30+I32)))</f>
        <v>0</v>
      </c>
      <c r="I34" s="62">
        <f t="shared" si="2"/>
        <v>1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>
        <f>IF(I29=0,"0%",IF(I29&gt;0,(D29+D31+D33)/(I29+I31+I33)))</f>
        <v>0.33333333333333331</v>
      </c>
      <c r="E35" s="85">
        <f>IF(I29=0,"0%",IF(I29&gt;0,(E29+E31+E33)/(I29+I31+I33)))</f>
        <v>0</v>
      </c>
      <c r="F35" s="85">
        <f>IF(I29=0,"0%",IF(I29&gt;0,(F29+F31+F33)/(I29+I31+I33)))</f>
        <v>0.66666666666666663</v>
      </c>
      <c r="G35" s="85">
        <f>IF(I29=0,"0%",IF(I29&gt;0,(G29+G31+G33)/(I29+I31+I33)))</f>
        <v>0</v>
      </c>
      <c r="H35" s="85">
        <f>IF(I29=0,"0%",IF(I29&gt;0,(H29+H31+H33)/(I29+I31+I33)))</f>
        <v>0</v>
      </c>
      <c r="I35" s="62">
        <f t="shared" si="2"/>
        <v>1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91</v>
      </c>
      <c r="C39" s="29"/>
      <c r="D39" s="82">
        <f>'groep 6(A)'!D30</f>
        <v>1</v>
      </c>
      <c r="E39" s="82">
        <f>'groep 6(A)'!E30</f>
        <v>0</v>
      </c>
      <c r="F39" s="82">
        <f>'groep 6(A)'!F30</f>
        <v>1</v>
      </c>
      <c r="G39" s="82">
        <f>'groep 6(A)'!G30</f>
        <v>1</v>
      </c>
      <c r="H39" s="82">
        <f>'groep 6(A)'!H30</f>
        <v>0</v>
      </c>
      <c r="I39" s="83">
        <f t="shared" ref="I39:I46" si="3">SUM(D39:H39)</f>
        <v>3</v>
      </c>
      <c r="J39" s="36"/>
      <c r="K39" s="36"/>
      <c r="L39" s="36"/>
      <c r="M39" s="36"/>
    </row>
    <row r="40" spans="2:20" x14ac:dyDescent="0.25">
      <c r="B40" s="29" t="s">
        <v>92</v>
      </c>
      <c r="C40" s="29"/>
      <c r="D40" s="82">
        <f>'groep 6(A)'!D31</f>
        <v>2</v>
      </c>
      <c r="E40" s="82">
        <f>'groep 6(A)'!E31</f>
        <v>0</v>
      </c>
      <c r="F40" s="82">
        <f>'groep 6(A)'!F31</f>
        <v>1</v>
      </c>
      <c r="G40" s="82">
        <f>'groep 6(A)'!G31</f>
        <v>0</v>
      </c>
      <c r="H40" s="82">
        <f>'groep 6(A)'!H31</f>
        <v>0</v>
      </c>
      <c r="I40" s="83">
        <f t="shared" si="3"/>
        <v>3</v>
      </c>
      <c r="J40" s="36"/>
      <c r="K40" s="36"/>
      <c r="L40" s="36"/>
      <c r="M40" s="36"/>
    </row>
    <row r="41" spans="2:20" x14ac:dyDescent="0.25">
      <c r="B41" s="29" t="s">
        <v>93</v>
      </c>
      <c r="C41" s="29"/>
      <c r="D41" s="82">
        <f>'groep 6B'!D30</f>
        <v>0</v>
      </c>
      <c r="E41" s="82">
        <f>'groep 6B'!E30</f>
        <v>0</v>
      </c>
      <c r="F41" s="82">
        <f>'groep 6B'!F30</f>
        <v>0</v>
      </c>
      <c r="G41" s="82">
        <f>'groep 6B'!G30</f>
        <v>0</v>
      </c>
      <c r="H41" s="82">
        <f>'groep 6B'!H30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94</v>
      </c>
      <c r="C42" s="28"/>
      <c r="D42" s="82">
        <f>'groep 6B'!D31</f>
        <v>0</v>
      </c>
      <c r="E42" s="82">
        <f>'groep 6B'!E31</f>
        <v>0</v>
      </c>
      <c r="F42" s="82">
        <f>'groep 6B'!F31</f>
        <v>0</v>
      </c>
      <c r="G42" s="82">
        <f>'groep 6B'!G31</f>
        <v>0</v>
      </c>
      <c r="H42" s="82">
        <f>'groep 6B'!H31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95</v>
      </c>
      <c r="C43" s="28"/>
      <c r="D43" s="82">
        <f>'groep 6C'!D30</f>
        <v>0</v>
      </c>
      <c r="E43" s="82">
        <f>'groep 6C'!E30</f>
        <v>0</v>
      </c>
      <c r="F43" s="82">
        <f>'groep 6C'!F30</f>
        <v>0</v>
      </c>
      <c r="G43" s="82">
        <f>'groep 6C'!G30</f>
        <v>0</v>
      </c>
      <c r="H43" s="82">
        <f>'groep 6C'!H30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96</v>
      </c>
      <c r="C44" s="28"/>
      <c r="D44" s="82">
        <f>'groep 6C'!D31</f>
        <v>0</v>
      </c>
      <c r="E44" s="82">
        <f>'groep 6C'!E31</f>
        <v>0</v>
      </c>
      <c r="F44" s="82">
        <f>'groep 6C'!F31</f>
        <v>0</v>
      </c>
      <c r="G44" s="82">
        <f>'groep 6C'!G31</f>
        <v>0</v>
      </c>
      <c r="H44" s="82">
        <f>'groep 6C'!H31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0.33333333333333331</v>
      </c>
      <c r="E45" s="85">
        <f>IF(I39=0,"0%",IF(I39&gt;0,(E39+E41+E43)/(I39+I41+I43)))</f>
        <v>0</v>
      </c>
      <c r="F45" s="85">
        <f>IF(I39=0,"0%",IF(I39&gt;0,(F39+F41+F43)/(I39+I41+I43)))</f>
        <v>0.33333333333333331</v>
      </c>
      <c r="G45" s="85">
        <f>IF(I39=0,"0%",IF(I39&gt;0,(G39+G41+G43)/(I39+I41+I43)))</f>
        <v>0.33333333333333331</v>
      </c>
      <c r="H45" s="85">
        <f>IF(I39=0,"0%",IF(I39&gt;0,(H39+H41+H43)/(I39+I41+I43)))</f>
        <v>0</v>
      </c>
      <c r="I45" s="62">
        <f t="shared" si="3"/>
        <v>1</v>
      </c>
    </row>
    <row r="46" spans="2:20" x14ac:dyDescent="0.25">
      <c r="B46" s="63" t="s">
        <v>59</v>
      </c>
      <c r="D46" s="85">
        <f>IF(I40=0,"0%",IF(I40&gt;0,(D40+D42+D44)/(I40+I42+I44)))</f>
        <v>0.66666666666666663</v>
      </c>
      <c r="E46" s="85">
        <f>IF(I40=0,"0%",IF(I40&gt;0,(E40+E42+E44)/(I40+I42+I44)))</f>
        <v>0</v>
      </c>
      <c r="F46" s="85">
        <f>IF(I40=0,"0%",IF(I40&gt;0,(F40+F42+F44)/(I40+I42+I44)))</f>
        <v>0.33333333333333331</v>
      </c>
      <c r="G46" s="85">
        <f>IF(I40=0,"0%",IF(I40&gt;0,(G40+G42+G44)/(I40+I42+I44)))</f>
        <v>0</v>
      </c>
      <c r="H46" s="85">
        <f>IF(I40=0,"0%",IF(I40&gt;0,(H40+H42+H44)/(I40+I42+I44)))</f>
        <v>0</v>
      </c>
      <c r="I46" s="62">
        <f t="shared" si="3"/>
        <v>1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91</v>
      </c>
      <c r="C50" s="29"/>
      <c r="D50" s="82">
        <f>'groep 6(A)'!D38</f>
        <v>0</v>
      </c>
      <c r="E50" s="82">
        <f>'groep 6(A)'!E38</f>
        <v>1</v>
      </c>
      <c r="F50" s="82">
        <f>'groep 6(A)'!F38</f>
        <v>2</v>
      </c>
      <c r="G50" s="82">
        <f>'groep 6(A)'!G38</f>
        <v>0</v>
      </c>
      <c r="H50" s="82">
        <f>'groep 6(A)'!H38</f>
        <v>0</v>
      </c>
      <c r="I50" s="83">
        <f t="shared" ref="I50:I57" si="4">SUM(D50:H50)</f>
        <v>3</v>
      </c>
    </row>
    <row r="51" spans="2:13" x14ac:dyDescent="0.25">
      <c r="B51" s="29" t="s">
        <v>92</v>
      </c>
      <c r="C51" s="29"/>
      <c r="D51" s="82">
        <f>'groep 6(A)'!D39</f>
        <v>1</v>
      </c>
      <c r="E51" s="82">
        <f>'groep 6(A)'!E39</f>
        <v>2</v>
      </c>
      <c r="F51" s="82">
        <f>'groep 6(A)'!F39</f>
        <v>0</v>
      </c>
      <c r="G51" s="82">
        <f>'groep 6(A)'!G39</f>
        <v>0</v>
      </c>
      <c r="H51" s="82">
        <f>'groep 6(A)'!H39</f>
        <v>0</v>
      </c>
      <c r="I51" s="83">
        <f t="shared" si="4"/>
        <v>3</v>
      </c>
    </row>
    <row r="52" spans="2:13" x14ac:dyDescent="0.25">
      <c r="B52" s="29" t="s">
        <v>93</v>
      </c>
      <c r="C52" s="29"/>
      <c r="D52" s="82">
        <f>'groep 6B'!D38</f>
        <v>0</v>
      </c>
      <c r="E52" s="82">
        <f>'groep 6B'!E38</f>
        <v>0</v>
      </c>
      <c r="F52" s="82">
        <f>'groep 6B'!F38</f>
        <v>0</v>
      </c>
      <c r="G52" s="82">
        <f>'groep 6B'!G38</f>
        <v>0</v>
      </c>
      <c r="H52" s="82">
        <f>'groep 6B'!H38</f>
        <v>0</v>
      </c>
      <c r="I52" s="83">
        <f t="shared" si="4"/>
        <v>0</v>
      </c>
    </row>
    <row r="53" spans="2:13" x14ac:dyDescent="0.25">
      <c r="B53" s="29" t="s">
        <v>94</v>
      </c>
      <c r="C53" s="28"/>
      <c r="D53" s="82">
        <f>'groep 6B'!D39</f>
        <v>0</v>
      </c>
      <c r="E53" s="82">
        <f>'groep 6B'!E39</f>
        <v>0</v>
      </c>
      <c r="F53" s="82">
        <f>'groep 6B'!F39</f>
        <v>0</v>
      </c>
      <c r="G53" s="82">
        <f>'groep 6B'!G39</f>
        <v>0</v>
      </c>
      <c r="H53" s="82">
        <f>'groep 6B'!H39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95</v>
      </c>
      <c r="C54" s="28"/>
      <c r="D54" s="82">
        <f>'groep 6C'!D38</f>
        <v>0</v>
      </c>
      <c r="E54" s="82">
        <f>'groep 6C'!E38</f>
        <v>0</v>
      </c>
      <c r="F54" s="82">
        <f>'groep 6C'!F38</f>
        <v>0</v>
      </c>
      <c r="G54" s="82">
        <f>'groep 6C'!G38</f>
        <v>0</v>
      </c>
      <c r="H54" s="82">
        <f>'groep 6C'!H38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96</v>
      </c>
      <c r="C55" s="28"/>
      <c r="D55" s="82">
        <f>'groep 6C'!D39</f>
        <v>0</v>
      </c>
      <c r="E55" s="82">
        <f>'groep 6C'!E39</f>
        <v>0</v>
      </c>
      <c r="F55" s="82">
        <f>'groep 6C'!F39</f>
        <v>0</v>
      </c>
      <c r="G55" s="82">
        <f>'groep 6C'!G39</f>
        <v>0</v>
      </c>
      <c r="H55" s="82">
        <f>'groep 6C'!H39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</v>
      </c>
      <c r="E56" s="85">
        <f>IF(I50=0,"0%",IF(I50&gt;0,(E50+E52+E54)/(I50+I52+I54)))</f>
        <v>0.33333333333333331</v>
      </c>
      <c r="F56" s="85">
        <f>IF(I50=0,"0%",IF(I50&gt;0,(F50+F52+F54)/(I50+I52+I54)))</f>
        <v>0.66666666666666663</v>
      </c>
      <c r="G56" s="85">
        <f>IF(I50=0,"0%",IF(I50&gt;0,(G50+G52+G54)/(I50+I52+I54)))</f>
        <v>0</v>
      </c>
      <c r="H56" s="85">
        <f>IF(I50=0,"0%",IF(I50&gt;0,(H50+H52+H54)/(I50+I52+I54)))</f>
        <v>0</v>
      </c>
      <c r="I56" s="62">
        <f t="shared" si="4"/>
        <v>1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0.33333333333333331</v>
      </c>
      <c r="E57" s="85">
        <f>IF(I51=0,"0%",IF(I51&gt;0,(E51+E53+E55)/(I51+I53+I55)))</f>
        <v>0.66666666666666663</v>
      </c>
      <c r="F57" s="85">
        <f>IF(I51=0,"0%",IF(I51&gt;0,(F51+F53+F55)/(I51+I53+I55)))</f>
        <v>0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91</v>
      </c>
      <c r="C61" s="29"/>
      <c r="D61" s="82">
        <f>'groep 6(A)'!D46</f>
        <v>0</v>
      </c>
      <c r="E61" s="82">
        <f>'groep 6(A)'!E46</f>
        <v>3</v>
      </c>
      <c r="F61" s="82">
        <f>'groep 6(A)'!F46</f>
        <v>0</v>
      </c>
      <c r="G61" s="82">
        <f>'groep 6(A)'!G46</f>
        <v>0</v>
      </c>
      <c r="H61" s="82">
        <f>'groep 6(A)'!H46</f>
        <v>0</v>
      </c>
      <c r="I61" s="83">
        <f t="shared" ref="I61:I68" si="5">SUM(D61:H61)</f>
        <v>3</v>
      </c>
      <c r="J61" s="36"/>
      <c r="K61" s="36"/>
      <c r="L61" s="36"/>
      <c r="M61" s="36"/>
    </row>
    <row r="62" spans="2:13" x14ac:dyDescent="0.25">
      <c r="B62" s="29" t="s">
        <v>92</v>
      </c>
      <c r="C62" s="29"/>
      <c r="D62" s="82">
        <f>'groep 6(A)'!D47</f>
        <v>0</v>
      </c>
      <c r="E62" s="82">
        <f>'groep 6(A)'!E47</f>
        <v>2</v>
      </c>
      <c r="F62" s="82">
        <f>'groep 6(A)'!F47</f>
        <v>1</v>
      </c>
      <c r="G62" s="82">
        <f>'groep 6(A)'!G47</f>
        <v>0</v>
      </c>
      <c r="H62" s="82">
        <f>'groep 6(A)'!H47</f>
        <v>0</v>
      </c>
      <c r="I62" s="83">
        <f t="shared" si="5"/>
        <v>3</v>
      </c>
      <c r="J62" s="36"/>
      <c r="K62" s="36"/>
      <c r="L62" s="36"/>
      <c r="M62" s="36"/>
    </row>
    <row r="63" spans="2:13" x14ac:dyDescent="0.25">
      <c r="B63" s="29" t="s">
        <v>93</v>
      </c>
      <c r="C63" s="29"/>
      <c r="D63" s="82">
        <f>'groep 6B'!D46</f>
        <v>0</v>
      </c>
      <c r="E63" s="82">
        <f>'groep 6B'!E46</f>
        <v>0</v>
      </c>
      <c r="F63" s="82">
        <f>'groep 6B'!F46</f>
        <v>0</v>
      </c>
      <c r="G63" s="82">
        <f>'groep 6B'!G46</f>
        <v>0</v>
      </c>
      <c r="H63" s="82">
        <f>'groep 6B'!H46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94</v>
      </c>
      <c r="C64" s="28"/>
      <c r="D64" s="82">
        <f>'groep 6B'!D47</f>
        <v>0</v>
      </c>
      <c r="E64" s="82">
        <f>'groep 6B'!E47</f>
        <v>0</v>
      </c>
      <c r="F64" s="82">
        <f>'groep 6B'!F47</f>
        <v>0</v>
      </c>
      <c r="G64" s="82">
        <f>'groep 6B'!G47</f>
        <v>0</v>
      </c>
      <c r="H64" s="82">
        <f>'groep 6B'!H47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95</v>
      </c>
      <c r="C65" s="28"/>
      <c r="D65" s="82">
        <f>'groep 6C'!D46</f>
        <v>0</v>
      </c>
      <c r="E65" s="82">
        <f>'groep 6C'!E46</f>
        <v>0</v>
      </c>
      <c r="F65" s="82">
        <f>'groep 6C'!F46</f>
        <v>0</v>
      </c>
      <c r="G65" s="82">
        <f>'groep 6C'!G46</f>
        <v>0</v>
      </c>
      <c r="H65" s="82">
        <f>'groep 6C'!H46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96</v>
      </c>
      <c r="C66" s="28"/>
      <c r="D66" s="82">
        <f>'groep 6C'!D47</f>
        <v>0</v>
      </c>
      <c r="E66" s="82">
        <f>'groep 6C'!E47</f>
        <v>0</v>
      </c>
      <c r="F66" s="82">
        <f>'groep 6C'!F47</f>
        <v>0</v>
      </c>
      <c r="G66" s="82">
        <f>'groep 6C'!G47</f>
        <v>0</v>
      </c>
      <c r="H66" s="82">
        <f>'groep 6C'!H47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0</v>
      </c>
      <c r="E67" s="85">
        <f>IF(I61=0,"0%",IF(I61&gt;0,(E61+E63+E65)/(I61+I63+I65)))</f>
        <v>1</v>
      </c>
      <c r="F67" s="85">
        <f>IF(I61=0,"0%",IF(I61&gt;0,(F61+F63+F65)/(I61+I63+I65)))</f>
        <v>0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1</v>
      </c>
      <c r="J67" s="36"/>
      <c r="K67" s="36"/>
      <c r="L67" s="36"/>
      <c r="M67" s="36"/>
    </row>
    <row r="68" spans="2:30" x14ac:dyDescent="0.25">
      <c r="B68" s="63" t="s">
        <v>59</v>
      </c>
      <c r="D68" s="85">
        <f>IF(I62=0,"0%",IF(I62&gt;0,(D62+D64+D66)/(I62+I64+I66)))</f>
        <v>0</v>
      </c>
      <c r="E68" s="85">
        <f>IF(I62=0,"0%",IF(I62&gt;0,(E62+E64+E66)/(I62+I64+I66)))</f>
        <v>0.66666666666666663</v>
      </c>
      <c r="F68" s="85">
        <f>IF(I62=0,"0%",IF(I62&gt;0,(F62+F64+F66)/(I62+I64+I66)))</f>
        <v>0.33333333333333331</v>
      </c>
      <c r="G68" s="85">
        <f>IF(I62=0,"0%",IF(I62&gt;0,(G62+G64+G66)/(I62+I64+I66)))</f>
        <v>0</v>
      </c>
      <c r="H68" s="85">
        <f>IF(I62=0,"0%",IF(I62&gt;0,(H62+H64+H66)/(I62+I64+I66)))</f>
        <v>0</v>
      </c>
      <c r="I68" s="62">
        <f t="shared" si="5"/>
        <v>1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mergeCells count="7">
    <mergeCell ref="V70:AB70"/>
    <mergeCell ref="D4:H4"/>
    <mergeCell ref="D15:H15"/>
    <mergeCell ref="D26:H26"/>
    <mergeCell ref="D37:H37"/>
    <mergeCell ref="D48:H48"/>
    <mergeCell ref="D59:H59"/>
  </mergeCells>
  <phoneticPr fontId="3" type="noConversion"/>
  <conditionalFormatting sqref="G58 G47 G14:H14">
    <cfRule type="cellIs" dxfId="168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68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683" priority="5" stopIfTrue="1" operator="greaterThanOrEqual">
      <formula>0.8</formula>
    </cfRule>
    <cfRule type="cellIs" dxfId="168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68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indexed="46"/>
    <pageSetUpPr fitToPage="1"/>
  </sheetPr>
  <dimension ref="B1:AE52"/>
  <sheetViews>
    <sheetView showGridLines="0" showRowColHeaders="0" zoomScale="85" zoomScaleNormal="85" workbookViewId="0">
      <selection activeCell="Y18" sqref="Y1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4</v>
      </c>
      <c r="E6" s="4">
        <v>0</v>
      </c>
      <c r="F6" s="4">
        <v>0</v>
      </c>
      <c r="G6" s="4">
        <v>0</v>
      </c>
      <c r="H6" s="4">
        <v>0</v>
      </c>
      <c r="I6" s="36">
        <f>SUM(D6:H6)</f>
        <v>4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2</v>
      </c>
      <c r="E7" s="4">
        <v>1</v>
      </c>
      <c r="F7" s="4">
        <v>1</v>
      </c>
      <c r="G7" s="4">
        <v>0</v>
      </c>
      <c r="H7" s="4">
        <v>0</v>
      </c>
      <c r="I7" s="36">
        <f>SUM(D7:H7)</f>
        <v>4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1</v>
      </c>
      <c r="E8" s="42">
        <f>IF($I$6=0,"0%",IF($I$6&gt;0,E6/$I$6))</f>
        <v>0</v>
      </c>
      <c r="F8" s="42">
        <f>IF($I$6=0,"0%",IF($I$6&gt;0,F6/$I$6))</f>
        <v>0</v>
      </c>
      <c r="G8" s="42">
        <f>IF($I$6=0,"0%",IF($I$6&gt;0,G6/$I$6))</f>
        <v>0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0.5</v>
      </c>
      <c r="E9" s="42">
        <f>IF($I$7=0,"0%",IF($I$7&gt;0,E7/$I$7))</f>
        <v>0.25</v>
      </c>
      <c r="F9" s="42">
        <f>IF($I$7=0,"0%",IF($I$7&gt;0,F7/$I$7))</f>
        <v>0.25</v>
      </c>
      <c r="G9" s="42">
        <f>IF($I$7=0,"0%",IF($I$7&gt;0,G7/$I$7))</f>
        <v>0</v>
      </c>
      <c r="H9" s="42">
        <f>IF($I$7=0,"0%",IF($I$7&gt;0,H7/$I$7))</f>
        <v>0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0.875</v>
      </c>
      <c r="D10" s="84">
        <f>IF(I6=0,D9,IF(I7=0,D8,IF(I7&gt;0,(D8+D9)/2)))</f>
        <v>0.75</v>
      </c>
      <c r="E10" s="84">
        <f>IF(I6=0,E9,IF(I7=0,E8,IF(I7&gt;0,(E8+E9)/2)))</f>
        <v>0.125</v>
      </c>
      <c r="F10" s="84">
        <f>IF(I6=0,F9,IF(I7=0,F8,IF(I7&gt;0,(F8+F9)/2)))</f>
        <v>0.125</v>
      </c>
      <c r="G10" s="84">
        <f>IF(I6=0,G9,IF(I7=0,G8,IF(I7&gt;0,(G8+G9)/2)))</f>
        <v>0</v>
      </c>
      <c r="H10" s="77">
        <f>IF(I6=0,H9,IF(I7=0,H8,IF(I7&gt;0,(H8+H9)/2)))</f>
        <v>0</v>
      </c>
      <c r="I10" s="62">
        <f>IF(I6=0,"",IF(I6&gt;0,D10+E10+F10+G10+H10))</f>
        <v>1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>
        <v>1</v>
      </c>
      <c r="E14" s="5">
        <v>0</v>
      </c>
      <c r="F14" s="4">
        <v>2</v>
      </c>
      <c r="G14" s="4">
        <v>1</v>
      </c>
      <c r="H14" s="6">
        <v>0</v>
      </c>
      <c r="I14" s="36">
        <f>SUM(D14:H14)</f>
        <v>4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>
        <v>0</v>
      </c>
      <c r="E15" s="5">
        <v>1</v>
      </c>
      <c r="F15" s="4">
        <v>3</v>
      </c>
      <c r="G15" s="4">
        <v>0</v>
      </c>
      <c r="H15" s="6">
        <v>0</v>
      </c>
      <c r="I15" s="36">
        <f>SUM(D15:H15)</f>
        <v>4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>
        <f>IF($I$14=0,"0%",IF($I$14&gt;0,D14/$I$14))</f>
        <v>0.25</v>
      </c>
      <c r="E16" s="42">
        <f>IF($I$14=0,"0%",IF($I$14&gt;0,E14/$I$14))</f>
        <v>0</v>
      </c>
      <c r="F16" s="42">
        <f>IF($I$14=0,"0%",IF($I$14&gt;0,F14/$I$14))</f>
        <v>0.5</v>
      </c>
      <c r="G16" s="42">
        <f>IF($I$14=0,"0%",IF($I$14&gt;0,G14/$I$14))</f>
        <v>0.25</v>
      </c>
      <c r="H16" s="42">
        <f>IF($I$14=0,"0%",IF($I$14&gt;0,H14/$I$14))</f>
        <v>0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>
        <f>IF($I$15=0,"0%",IF($I$15&gt;0,D15/$I$15))</f>
        <v>0</v>
      </c>
      <c r="E17" s="42">
        <f>IF($I$15=0,"0%",IF($I$15&gt;0,E15/$I$15))</f>
        <v>0.25</v>
      </c>
      <c r="F17" s="42">
        <f>IF($I$15=0,"0%",IF($I$15&gt;0,F15/$I$15))</f>
        <v>0.75</v>
      </c>
      <c r="G17" s="42">
        <f>IF($I$15=0,"0%",IF($I$15&gt;0,G15/$I$15))</f>
        <v>0</v>
      </c>
      <c r="H17" s="42">
        <f>IF($I$15=0,"0%",IF($I$15&gt;0,H15/$I$15))</f>
        <v>0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0.25</v>
      </c>
      <c r="D18" s="84">
        <f>IF(I14=0,D17,IF(I15=0,D16,IF(I15&gt;0,(D16+D17)/2)))</f>
        <v>0.125</v>
      </c>
      <c r="E18" s="84">
        <f>IF(I14=0,E17,IF(I15=0,E16,IF(I15&gt;0,(E16+E17)/2)))</f>
        <v>0.125</v>
      </c>
      <c r="F18" s="84">
        <f>IF(I14=0,F17,IF(I15=0,F16,IF(I15&gt;0,(F16+F17)/2)))</f>
        <v>0.625</v>
      </c>
      <c r="G18" s="84">
        <f>IF(I14=0,G17,IF(I15=0,G16,IF(I15&gt;0,(G16+G17)/2)))</f>
        <v>0.125</v>
      </c>
      <c r="H18" s="77">
        <f>IF(I14=0,H17,IF(I15=0,H16,IF(I15&gt;0,(H16+H17)/2)))</f>
        <v>0</v>
      </c>
      <c r="I18" s="62">
        <f>IF(I14=0,"",IF(I14&gt;0,D18+E18+F18+G18+H18))</f>
        <v>1</v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>
        <v>0</v>
      </c>
      <c r="E22" s="5">
        <v>3</v>
      </c>
      <c r="F22" s="4">
        <v>1</v>
      </c>
      <c r="G22" s="4">
        <v>0</v>
      </c>
      <c r="H22" s="6">
        <v>0</v>
      </c>
      <c r="I22" s="36">
        <f>SUM(D22:H22)</f>
        <v>4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>
        <v>3</v>
      </c>
      <c r="E23" s="5">
        <v>1</v>
      </c>
      <c r="F23" s="4">
        <v>0</v>
      </c>
      <c r="G23" s="4">
        <v>0</v>
      </c>
      <c r="H23" s="6">
        <v>0</v>
      </c>
      <c r="I23" s="36">
        <f>SUM(D23:H23)</f>
        <v>4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>
        <f>IF($I$22=0,"0%",IF($I$22&gt;0,D22/$I$22))</f>
        <v>0</v>
      </c>
      <c r="E24" s="42">
        <f>IF($I$22=0,"0%",IF($I$22&gt;0,E22/$I$22))</f>
        <v>0.75</v>
      </c>
      <c r="F24" s="42">
        <f>IF($I$22=0,"0%",IF($I$22&gt;0,F22/$I$22))</f>
        <v>0.25</v>
      </c>
      <c r="G24" s="42">
        <f>IF($I$22=0,"0%",IF($I$22&gt;0,G22/$I$22))</f>
        <v>0</v>
      </c>
      <c r="H24" s="42">
        <f>IF($I$22=0,"0%",IF($I$22&gt;0,H22/$I$22))</f>
        <v>0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>
        <f>IF($I$23=0,"0%",IF($I$23&gt;0,D23/$I$23))</f>
        <v>0.75</v>
      </c>
      <c r="E25" s="42">
        <f>IF($I$23=0,"0%",IF($I$23&gt;0,E23/$I$23))</f>
        <v>0.25</v>
      </c>
      <c r="F25" s="42">
        <f>IF($I$23=0,"0%",IF($I$23&gt;0,F23/$I$23))</f>
        <v>0</v>
      </c>
      <c r="G25" s="42">
        <f>IF($I$23=0,"0%",IF($I$23&gt;0,G23/$I$23))</f>
        <v>0</v>
      </c>
      <c r="H25" s="42">
        <f>IF($I$23=0,"0%",IF($I$23&gt;0,H23/$I$23))</f>
        <v>0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0.875</v>
      </c>
      <c r="D26" s="84">
        <f>IF(I22=0,D25,IF(I23=0,D24,IF(I23&gt;0,(D24+D25)/2)))</f>
        <v>0.375</v>
      </c>
      <c r="E26" s="84">
        <f>IF(I22=0,E25,IF(I23=0,E24,IF(I23&gt;0,(E24+E25)/2)))</f>
        <v>0.5</v>
      </c>
      <c r="F26" s="84">
        <f>IF(I22=0,F25,IF(I23=0,F24,IF(I23&gt;0,(F24+F25)/2)))</f>
        <v>0.125</v>
      </c>
      <c r="G26" s="84">
        <f>IF(I22=0,G25,IF(I23=0,G24,IF(I23&gt;0,(G24+G25)/2)))</f>
        <v>0</v>
      </c>
      <c r="H26" s="77">
        <f>IF(I22=0,H25,IF(I23=0,H24,IF(I23&gt;0,(H24+H25)/2)))</f>
        <v>0</v>
      </c>
      <c r="I26" s="62">
        <f>IF(I22=0,"",IF(I22&gt;0,D26+E26+F26+G26+H26))</f>
        <v>1</v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1</v>
      </c>
      <c r="E30" s="5">
        <v>3</v>
      </c>
      <c r="F30" s="4">
        <v>0</v>
      </c>
      <c r="G30" s="4">
        <v>0</v>
      </c>
      <c r="H30" s="6">
        <v>0</v>
      </c>
      <c r="I30" s="36">
        <f>SUM(D30:H30)</f>
        <v>4</v>
      </c>
      <c r="J30" s="36"/>
      <c r="K30" s="36"/>
    </row>
    <row r="31" spans="2:16" x14ac:dyDescent="0.25">
      <c r="B31" s="49" t="s">
        <v>10</v>
      </c>
      <c r="C31" s="28"/>
      <c r="D31" s="4">
        <v>1</v>
      </c>
      <c r="E31" s="5">
        <v>3</v>
      </c>
      <c r="F31" s="4">
        <v>0</v>
      </c>
      <c r="G31" s="4">
        <v>0</v>
      </c>
      <c r="H31" s="6">
        <v>0</v>
      </c>
      <c r="I31" s="36">
        <f>SUM(D31:H31)</f>
        <v>4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0.25</v>
      </c>
      <c r="E32" s="42">
        <f>IF($I$30=0,"0%",IF($I$30&gt;0,E30/$I$30))</f>
        <v>0.75</v>
      </c>
      <c r="F32" s="42">
        <f>IF($I$30=0,"0%",IF($I$30&gt;0,F30/$I$30))</f>
        <v>0</v>
      </c>
      <c r="G32" s="42">
        <f>IF($I$30=0,"0%",IF($I$30&gt;0,G30/$I$30))</f>
        <v>0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>
        <f>IF($I$31=0,"0%",IF($I$31&gt;0,D31/$I$31))</f>
        <v>0.25</v>
      </c>
      <c r="E33" s="42">
        <f>IF($I$31=0,"0%",IF($I$31&gt;0,E31/$I$31))</f>
        <v>0.75</v>
      </c>
      <c r="F33" s="42">
        <f>IF($I$31=0,"0%",IF($I$31&gt;0,F31/$I$31))</f>
        <v>0</v>
      </c>
      <c r="G33" s="42">
        <f>IF($I$31=0,"0%",IF($I$31&gt;0,G31/$I$31))</f>
        <v>0</v>
      </c>
      <c r="H33" s="42">
        <f>IF($I$31=0,"0%",IF($I$31&gt;0,H31/$I$31))</f>
        <v>0</v>
      </c>
    </row>
    <row r="34" spans="2:11" x14ac:dyDescent="0.25">
      <c r="B34" s="64">
        <f>D34+E34</f>
        <v>1</v>
      </c>
      <c r="D34" s="84">
        <f>IF(I30=0,D33,IF(I31=0,D32,IF(I31&gt;0,(D32+D33)/2)))</f>
        <v>0.25</v>
      </c>
      <c r="E34" s="84">
        <f>IF(I30=0,E33,IF(I31=0,E32,IF(I31&gt;0,(E32+E33)/2)))</f>
        <v>0.75</v>
      </c>
      <c r="F34" s="84">
        <f>IF(I30=0,F33,IF(I31=0,F32,IF(I31&gt;0,(F32+F33)/2)))</f>
        <v>0</v>
      </c>
      <c r="G34" s="84">
        <f>IF(I30=0,G33,IF(I31=0,G32,IF(I31&gt;0,(G32+G33)/2)))</f>
        <v>0</v>
      </c>
      <c r="H34" s="77">
        <f>IF(I30=0,H33,IF(I31=0,H32,IF(I31&gt;0,(H32+H33)/2)))</f>
        <v>0</v>
      </c>
      <c r="I34" s="62">
        <f>IF(I30=0,"",IF(I30&gt;0,D34+E34+F34+G34+H34))</f>
        <v>1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0</v>
      </c>
      <c r="E38" s="5">
        <v>4</v>
      </c>
      <c r="F38" s="4">
        <v>0</v>
      </c>
      <c r="G38" s="4">
        <v>0</v>
      </c>
      <c r="H38" s="6">
        <v>0</v>
      </c>
      <c r="I38" s="36">
        <f>SUM(D38:H38)</f>
        <v>4</v>
      </c>
      <c r="J38" s="36"/>
      <c r="K38" s="36"/>
    </row>
    <row r="39" spans="2:11" x14ac:dyDescent="0.25">
      <c r="B39" s="49" t="s">
        <v>10</v>
      </c>
      <c r="C39" s="28"/>
      <c r="D39" s="4">
        <v>2</v>
      </c>
      <c r="E39" s="5">
        <v>1</v>
      </c>
      <c r="F39" s="4">
        <v>0</v>
      </c>
      <c r="G39" s="4">
        <v>0</v>
      </c>
      <c r="H39" s="6">
        <v>0</v>
      </c>
      <c r="I39" s="36">
        <f>SUM(D39:H39)</f>
        <v>3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</v>
      </c>
      <c r="E40" s="42">
        <f>IF($I$38=0,"0%",IF($I$38&gt;0,E38/$I$38))</f>
        <v>1</v>
      </c>
      <c r="F40" s="42">
        <f>IF($I$38=0,"0%",IF($I$38&gt;0,F38/$I$38))</f>
        <v>0</v>
      </c>
      <c r="G40" s="42">
        <f>IF($I$38=0,"0%",IF($I$38&gt;0,G38/$I$38))</f>
        <v>0</v>
      </c>
      <c r="H40" s="42">
        <f>IF($I$38=0,"0%",IF($I$38&gt;0,H38/$I$38))</f>
        <v>0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0.66666666666666663</v>
      </c>
      <c r="E41" s="42">
        <f>IF($I$39=0,"0%",IF($I$39&gt;0,E39/$I$39))</f>
        <v>0.33333333333333331</v>
      </c>
      <c r="F41" s="42">
        <f>IF($I$39=0,"0%",IF($I$39&gt;0,F39/$I$39))</f>
        <v>0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1</v>
      </c>
      <c r="D42" s="84">
        <f>IF(I38=0,D41,IF(I39=0,D40,IF(I39&gt;0,(D40+D41)/2)))</f>
        <v>0.33333333333333331</v>
      </c>
      <c r="E42" s="84">
        <f>IF(I38=0,E41,IF(I39=0,E40,IF(I39&gt;0,(E40+E41)/2)))</f>
        <v>0.66666666666666663</v>
      </c>
      <c r="F42" s="84">
        <f>IF(I38=0,F41,IF(I39=0,F40,IF(I39&gt;0,(F40+F41)/2)))</f>
        <v>0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>
        <f>IF(I38=0,"",IF(I38&gt;0,D42+E42+F42+G42+H42))</f>
        <v>1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1</v>
      </c>
      <c r="E46" s="5">
        <v>0</v>
      </c>
      <c r="F46" s="4">
        <v>3</v>
      </c>
      <c r="G46" s="4">
        <v>0</v>
      </c>
      <c r="H46" s="6">
        <v>0</v>
      </c>
      <c r="I46" s="36">
        <f>SUM(D46:H46)</f>
        <v>4</v>
      </c>
      <c r="J46" s="36"/>
      <c r="K46" s="36"/>
    </row>
    <row r="47" spans="2:11" x14ac:dyDescent="0.25">
      <c r="B47" s="49" t="s">
        <v>10</v>
      </c>
      <c r="C47" s="28"/>
      <c r="D47" s="4">
        <v>1</v>
      </c>
      <c r="E47" s="5">
        <v>1</v>
      </c>
      <c r="F47" s="4">
        <v>2</v>
      </c>
      <c r="G47" s="4">
        <v>0</v>
      </c>
      <c r="H47" s="6">
        <v>0</v>
      </c>
      <c r="I47" s="36">
        <f>SUM(D47:H47)</f>
        <v>4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0.25</v>
      </c>
      <c r="E48" s="42">
        <f>IF($I$46=0,"0%",IF($I$46&gt;0,E46/$I$46))</f>
        <v>0</v>
      </c>
      <c r="F48" s="42">
        <f>IF($I$46=0,"0%",IF($I$46&gt;0,F46/$I$46))</f>
        <v>0.75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>
        <f>IF($I$47=0,"0%",IF($I$47&gt;0,D47/$I$47))</f>
        <v>0.25</v>
      </c>
      <c r="E49" s="42">
        <f>IF($I$47=0,"0%",IF($I$47&gt;0,E47/$I$47))</f>
        <v>0.25</v>
      </c>
      <c r="F49" s="42">
        <f>IF($I$47=0,"0%",IF($I$47&gt;0,F47/$I$47))</f>
        <v>0.5</v>
      </c>
      <c r="G49" s="42">
        <f>IF($I$47=0,"0%",IF($I$47&gt;0,G47/$I$47))</f>
        <v>0</v>
      </c>
      <c r="H49" s="42">
        <f>IF($I$47=0,"0%",IF($I$47&gt;0,H47/$I$47))</f>
        <v>0</v>
      </c>
    </row>
    <row r="50" spans="2:24" x14ac:dyDescent="0.25">
      <c r="B50" s="64">
        <f>D50+E50</f>
        <v>0.375</v>
      </c>
      <c r="D50" s="84">
        <f>IF(I46=0,D49,IF(I47=0,D48,IF(I47&gt;0,(D48+D49)/2)))</f>
        <v>0.25</v>
      </c>
      <c r="E50" s="84">
        <f>IF(I46=0,E49,IF(I47=0,E48,IF(I47&gt;0,(E48+E49)/2)))</f>
        <v>0.125</v>
      </c>
      <c r="F50" s="84">
        <f>IF(I46=0,F49,IF(I47=0,F48,IF(I47&gt;0,(F48+F49)/2)))</f>
        <v>0.625</v>
      </c>
      <c r="G50" s="84">
        <f>IF(I46=0,G49,IF(I47=0,G48,IF(I47&gt;0,(G48+G49)/2)))</f>
        <v>0</v>
      </c>
      <c r="H50" s="77">
        <f>IF(I46=0,H49,IF(I47=0,H48,IF(I47&gt;0,(H48+H49)/2)))</f>
        <v>0</v>
      </c>
      <c r="I50" s="62">
        <f>IF(I46=0,"",IF(I46&gt;0,D50+E50+F50+G50+H50))</f>
        <v>1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68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67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678" priority="55" stopIfTrue="1" operator="greaterThanOrEqual">
      <formula>0.8</formula>
    </cfRule>
    <cfRule type="cellIs" dxfId="167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67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67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67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67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67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67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67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66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66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66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66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66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66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66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66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66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66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65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65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65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65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65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65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65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65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65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65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64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64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64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64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200-000000000000}">
      <formula1>"2e afname,…,Cito,"</formula1>
    </dataValidation>
    <dataValidation type="list" allowBlank="1" showInputMessage="1" showErrorMessage="1" sqref="B22" xr:uid="{00000000-0002-0000-1200-000001000000}">
      <formula1>"1e afname,…,Cito,"</formula1>
    </dataValidation>
    <dataValidation type="list" allowBlank="1" showInputMessage="1" showErrorMessage="1" sqref="B46" xr:uid="{00000000-0002-0000-1200-000002000000}">
      <formula1>"1e afname,…,Cito,DLE test,SVT,"</formula1>
    </dataValidation>
    <dataValidation type="list" allowBlank="1" showInputMessage="1" showErrorMessage="1" sqref="B31" xr:uid="{00000000-0002-0000-1200-000003000000}">
      <formula1>"2e afname,…,Cito,PI-dictee,DLE test,SVT,Aarnoutse"</formula1>
    </dataValidation>
    <dataValidation type="list" allowBlank="1" showInputMessage="1" showErrorMessage="1" sqref="B47" xr:uid="{00000000-0002-0000-1200-000004000000}">
      <formula1>"2e afname,…,Cito,DLE test,SVT,"</formula1>
    </dataValidation>
    <dataValidation type="list" allowBlank="1" showInputMessage="1" showErrorMessage="1" sqref="B39" xr:uid="{00000000-0002-0000-1200-000005000000}">
      <formula1>"2e afname,…,TTR,DLE test,SVT,"</formula1>
    </dataValidation>
    <dataValidation type="list" allowBlank="1" showInputMessage="1" showErrorMessage="1" sqref="B38" xr:uid="{00000000-0002-0000-1200-000006000000}">
      <formula1>"1e afname,…,TTR,DLE test,SVT,"</formula1>
    </dataValidation>
    <dataValidation type="list" allowBlank="1" showInputMessage="1" showErrorMessage="1" sqref="B30" xr:uid="{00000000-0002-0000-1200-000007000000}">
      <formula1>"1e afname,…,Cito,PI-dictee,DLE test,SVT,Aarnoutse"</formula1>
    </dataValidation>
    <dataValidation type="list" allowBlank="1" showInputMessage="1" showErrorMessage="1" sqref="B15" xr:uid="{00000000-0002-0000-1200-000008000000}">
      <formula1>"2e afname,…,Cito,DLE test,SVT,Aarnoutse"</formula1>
    </dataValidation>
    <dataValidation type="list" allowBlank="1" showInputMessage="1" showErrorMessage="1" sqref="B14" xr:uid="{00000000-0002-0000-1200-000009000000}">
      <formula1>"1e afname,…,Cito,DLE test,SVT,Aarnoutse"</formula1>
    </dataValidation>
    <dataValidation type="list" allowBlank="1" showInputMessage="1" showErrorMessage="1" sqref="B7" xr:uid="{00000000-0002-0000-1200-00000A000000}">
      <formula1>"2e afname,…,EMT,DMT,DLE test,SVT,DLT,"</formula1>
    </dataValidation>
    <dataValidation type="list" allowBlank="1" showInputMessage="1" showErrorMessage="1" sqref="B6" xr:uid="{00000000-0002-0000-12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indexed="46"/>
    <pageSetUpPr fitToPage="1"/>
  </sheetPr>
  <dimension ref="B1:AE52"/>
  <sheetViews>
    <sheetView showGridLines="0" showRowColHeaders="0" zoomScale="85" zoomScaleNormal="85" workbookViewId="0">
      <selection activeCell="Y12" sqref="Y1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64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64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643" priority="55" stopIfTrue="1" operator="greaterThanOrEqual">
      <formula>0.8</formula>
    </cfRule>
    <cfRule type="cellIs" dxfId="164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64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64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63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63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63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63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63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63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63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63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63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63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62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62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62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62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62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62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62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62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62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62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61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61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61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61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61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61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61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61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611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1300-000000000000}">
      <formula1>"1e afname,…,EMT,DMT,SVT,DLE test,DLT,"</formula1>
    </dataValidation>
    <dataValidation type="list" allowBlank="1" showInputMessage="1" showErrorMessage="1" sqref="B7" xr:uid="{00000000-0002-0000-1300-000001000000}">
      <formula1>"2e afname,…,EMT,DMT,DLE test,SVT,DLT,"</formula1>
    </dataValidation>
    <dataValidation type="list" allowBlank="1" showInputMessage="1" showErrorMessage="1" sqref="B14" xr:uid="{00000000-0002-0000-1300-000002000000}">
      <formula1>"1e afname,…,Cito,DLE test,SVT,Aarnoutse"</formula1>
    </dataValidation>
    <dataValidation type="list" allowBlank="1" showInputMessage="1" showErrorMessage="1" sqref="B15" xr:uid="{00000000-0002-0000-1300-000003000000}">
      <formula1>"2e afname,…,Cito,DLE test,SVT,Aarnoutse"</formula1>
    </dataValidation>
    <dataValidation type="list" allowBlank="1" showInputMessage="1" showErrorMessage="1" sqref="B30" xr:uid="{00000000-0002-0000-1300-000004000000}">
      <formula1>"1e afname,…,Cito,PI-dictee,DLE test,SVT,Aarnoutse"</formula1>
    </dataValidation>
    <dataValidation type="list" allowBlank="1" showInputMessage="1" showErrorMessage="1" sqref="B38" xr:uid="{00000000-0002-0000-1300-000005000000}">
      <formula1>"1e afname,…,TTR,DLE test,SVT,"</formula1>
    </dataValidation>
    <dataValidation type="list" allowBlank="1" showInputMessage="1" showErrorMessage="1" sqref="B39" xr:uid="{00000000-0002-0000-1300-000006000000}">
      <formula1>"2e afname,…,TTR,DLE test,SVT,"</formula1>
    </dataValidation>
    <dataValidation type="list" allowBlank="1" showInputMessage="1" showErrorMessage="1" sqref="B47" xr:uid="{00000000-0002-0000-1300-000007000000}">
      <formula1>"2e afname,…,Cito,DLE test,SVT,"</formula1>
    </dataValidation>
    <dataValidation type="list" allowBlank="1" showInputMessage="1" showErrorMessage="1" sqref="B31" xr:uid="{00000000-0002-0000-1300-000008000000}">
      <formula1>"2e afname,…,Cito,PI-dictee,DLE test,SVT,Aarnoutse"</formula1>
    </dataValidation>
    <dataValidation type="list" allowBlank="1" showInputMessage="1" showErrorMessage="1" sqref="B46" xr:uid="{00000000-0002-0000-1300-000009000000}">
      <formula1>"1e afname,…,Cito,DLE test,SVT,"</formula1>
    </dataValidation>
    <dataValidation type="list" allowBlank="1" showInputMessage="1" showErrorMessage="1" sqref="B22" xr:uid="{00000000-0002-0000-1300-00000A000000}">
      <formula1>"1e afname,…,Cito,"</formula1>
    </dataValidation>
    <dataValidation type="list" allowBlank="1" showInputMessage="1" showErrorMessage="1" sqref="B23" xr:uid="{00000000-0002-0000-13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indexed="46"/>
    <pageSetUpPr fitToPage="1"/>
  </sheetPr>
  <dimension ref="B1:AE52"/>
  <sheetViews>
    <sheetView showGridLines="0" showRowColHeaders="0" zoomScale="85" zoomScaleNormal="85" workbookViewId="0">
      <selection activeCell="Y9" sqref="Y9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138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61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60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608" priority="55" stopIfTrue="1" operator="greaterThanOrEqual">
      <formula>0.8</formula>
    </cfRule>
    <cfRule type="cellIs" dxfId="160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60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60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60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60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60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60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60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59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59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59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59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59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59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59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59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59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59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58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58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58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58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58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58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58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58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58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58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57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57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57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57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1400-000000000000}">
      <formula1>"1e afname,…,EMT,DMT,SVT,DLE test,DLT,"</formula1>
    </dataValidation>
    <dataValidation type="list" allowBlank="1" showInputMessage="1" showErrorMessage="1" sqref="B7" xr:uid="{00000000-0002-0000-1400-000001000000}">
      <formula1>"2e afname,…,EMT,DMT,DLE test,SVT,DLT,"</formula1>
    </dataValidation>
    <dataValidation type="list" allowBlank="1" showInputMessage="1" showErrorMessage="1" sqref="B14" xr:uid="{00000000-0002-0000-1400-000002000000}">
      <formula1>"1e afname,…,Cito,DLE test,SVT,Aarnoutse"</formula1>
    </dataValidation>
    <dataValidation type="list" allowBlank="1" showInputMessage="1" showErrorMessage="1" sqref="B15" xr:uid="{00000000-0002-0000-1400-000003000000}">
      <formula1>"2e afname,…,Cito,DLE test,SVT,Aarnoutse"</formula1>
    </dataValidation>
    <dataValidation type="list" allowBlank="1" showInputMessage="1" showErrorMessage="1" sqref="B30" xr:uid="{00000000-0002-0000-1400-000004000000}">
      <formula1>"1e afname,…,Cito,PI-dictee,DLE test,SVT,Aarnoutse"</formula1>
    </dataValidation>
    <dataValidation type="list" allowBlank="1" showInputMessage="1" showErrorMessage="1" sqref="B38" xr:uid="{00000000-0002-0000-1400-000005000000}">
      <formula1>"1e afname,…,TTR,DLE test,SVT,"</formula1>
    </dataValidation>
    <dataValidation type="list" allowBlank="1" showInputMessage="1" showErrorMessage="1" sqref="B39" xr:uid="{00000000-0002-0000-1400-000006000000}">
      <formula1>"2e afname,…,TTR,DLE test,SVT,"</formula1>
    </dataValidation>
    <dataValidation type="list" allowBlank="1" showInputMessage="1" showErrorMessage="1" sqref="B47" xr:uid="{00000000-0002-0000-1400-000007000000}">
      <formula1>"2e afname,…,Cito,DLE test,SVT,"</formula1>
    </dataValidation>
    <dataValidation type="list" allowBlank="1" showInputMessage="1" showErrorMessage="1" sqref="B31" xr:uid="{00000000-0002-0000-1400-000008000000}">
      <formula1>"2e afname,…,Cito,PI-dictee,DLE test,SVT,Aarnoutse"</formula1>
    </dataValidation>
    <dataValidation type="list" allowBlank="1" showInputMessage="1" showErrorMessage="1" sqref="B46" xr:uid="{00000000-0002-0000-1400-000009000000}">
      <formula1>"1e afname,…,Cito,DLE test,SVT,"</formula1>
    </dataValidation>
    <dataValidation type="list" allowBlank="1" showInputMessage="1" showErrorMessage="1" sqref="B22" xr:uid="{00000000-0002-0000-1400-00000A000000}">
      <formula1>"1e afname,…,Cito,"</formula1>
    </dataValidation>
    <dataValidation type="list" allowBlank="1" showInputMessage="1" showErrorMessage="1" sqref="B23" xr:uid="{00000000-0002-0000-14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indexed="46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97</v>
      </c>
      <c r="C6" s="29"/>
      <c r="D6" s="82">
        <f>'groep 7(A)'!D6</f>
        <v>4</v>
      </c>
      <c r="E6" s="82">
        <f>'groep 7(A)'!E6</f>
        <v>0</v>
      </c>
      <c r="F6" s="82">
        <f>'groep 7(A)'!F6</f>
        <v>0</v>
      </c>
      <c r="G6" s="82">
        <f>'groep 7(A)'!G6</f>
        <v>0</v>
      </c>
      <c r="H6" s="82">
        <f>'groep 7(A)'!H6</f>
        <v>0</v>
      </c>
      <c r="I6" s="83">
        <f t="shared" ref="I6:I13" si="0">SUM(D6:H6)</f>
        <v>4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98</v>
      </c>
      <c r="C7" s="29"/>
      <c r="D7" s="82">
        <f>'groep 7(A)'!D7</f>
        <v>2</v>
      </c>
      <c r="E7" s="82">
        <f>'groep 7(A)'!E7</f>
        <v>1</v>
      </c>
      <c r="F7" s="82">
        <f>'groep 7(A)'!F7</f>
        <v>1</v>
      </c>
      <c r="G7" s="82">
        <f>'groep 7(A)'!G7</f>
        <v>0</v>
      </c>
      <c r="H7" s="82">
        <f>'groep 7(A)'!H7</f>
        <v>0</v>
      </c>
      <c r="I7" s="83">
        <f t="shared" si="0"/>
        <v>4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99</v>
      </c>
      <c r="C8" s="29"/>
      <c r="D8" s="82">
        <f>'groep 7B'!D6</f>
        <v>0</v>
      </c>
      <c r="E8" s="82">
        <f>'groep 7B'!E6</f>
        <v>0</v>
      </c>
      <c r="F8" s="82">
        <f>'groep 7B'!F6</f>
        <v>0</v>
      </c>
      <c r="G8" s="82">
        <f>'groep 7B'!G6</f>
        <v>0</v>
      </c>
      <c r="H8" s="82">
        <f>'groep 7B'!H6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100</v>
      </c>
      <c r="C9" s="28"/>
      <c r="D9" s="82">
        <f>'groep 7B'!D7</f>
        <v>0</v>
      </c>
      <c r="E9" s="82">
        <f>'groep 7B'!E7</f>
        <v>0</v>
      </c>
      <c r="F9" s="82">
        <f>'groep 7B'!F7</f>
        <v>0</v>
      </c>
      <c r="G9" s="82">
        <f>'groep 7B'!G7</f>
        <v>0</v>
      </c>
      <c r="H9" s="82">
        <f>'groep 7B'!H7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101</v>
      </c>
      <c r="C10" s="28"/>
      <c r="D10" s="82">
        <f>'groep 7C'!D6</f>
        <v>0</v>
      </c>
      <c r="E10" s="82">
        <f>'groep 7C'!E6</f>
        <v>0</v>
      </c>
      <c r="F10" s="82">
        <f>'groep 7C'!F6</f>
        <v>0</v>
      </c>
      <c r="G10" s="82">
        <f>'groep 7C'!G6</f>
        <v>0</v>
      </c>
      <c r="H10" s="82">
        <f>'groep 7C'!H6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102</v>
      </c>
      <c r="C11" s="28"/>
      <c r="D11" s="82">
        <f>'groep 7C'!D7</f>
        <v>0</v>
      </c>
      <c r="E11" s="82">
        <f>'groep 7C'!E7</f>
        <v>0</v>
      </c>
      <c r="F11" s="82">
        <f>'groep 7C'!F7</f>
        <v>0</v>
      </c>
      <c r="G11" s="82">
        <f>'groep 7C'!G7</f>
        <v>0</v>
      </c>
      <c r="H11" s="82">
        <f>'groep 7C'!H7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1</v>
      </c>
      <c r="E12" s="85">
        <f>IF(I6=0,"0%",IF(I6&gt;0,(E6+E8+E10)/(I6+I8+I10)))</f>
        <v>0</v>
      </c>
      <c r="F12" s="85">
        <f>IF(I6=0,"0%",IF(I6&gt;0,(F6+F8+F10)/(I6+I8+I10)))</f>
        <v>0</v>
      </c>
      <c r="G12" s="85">
        <f>IF(I6=0,"0%",IF(I6&gt;0,(G6+G8+G10)/(I6+I8+I10)))</f>
        <v>0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>
        <f>IF(I7=0,"0%",IF(I7&gt;0,(D7+D9+D11)/(I7+I9+I11)))</f>
        <v>0.5</v>
      </c>
      <c r="E13" s="85">
        <f>IF(I7=0,"0%",IF(I7&gt;0,(E7+E9+E11)/(I7+I9+I11)))</f>
        <v>0.25</v>
      </c>
      <c r="F13" s="85">
        <f>IF(I7=0,"0%",IF(I7&gt;0,(F7+F9+F11)/(I7+I9+I11)))</f>
        <v>0.25</v>
      </c>
      <c r="G13" s="85">
        <f>IF(I7=0,"0%",IF(I7&gt;0,(G7+G9+G11)/(I7+I9+I11)))</f>
        <v>0</v>
      </c>
      <c r="H13" s="85">
        <f>IF(I7=0,"0%",IF(I7&gt;0,(H7+H9+H11)/(I7+I9+I11)))</f>
        <v>0</v>
      </c>
      <c r="I13" s="62">
        <f t="shared" si="0"/>
        <v>1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97</v>
      </c>
      <c r="C17" s="29"/>
      <c r="D17" s="82">
        <f>'groep 7(A)'!D14</f>
        <v>1</v>
      </c>
      <c r="E17" s="82">
        <f>'groep 7(A)'!E14</f>
        <v>0</v>
      </c>
      <c r="F17" s="82">
        <f>'groep 7(A)'!F14</f>
        <v>2</v>
      </c>
      <c r="G17" s="82">
        <f>'groep 7(A)'!G14</f>
        <v>1</v>
      </c>
      <c r="H17" s="82">
        <f>'groep 7(A)'!H14</f>
        <v>0</v>
      </c>
      <c r="I17" s="83">
        <f t="shared" ref="I17:I24" si="1">SUM(D17:H17)</f>
        <v>4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98</v>
      </c>
      <c r="C18" s="29"/>
      <c r="D18" s="82">
        <f>'groep 7(A)'!D15</f>
        <v>0</v>
      </c>
      <c r="E18" s="82">
        <f>'groep 7(A)'!E15</f>
        <v>1</v>
      </c>
      <c r="F18" s="82">
        <f>'groep 7(A)'!F15</f>
        <v>3</v>
      </c>
      <c r="G18" s="82">
        <f>'groep 7(A)'!G15</f>
        <v>0</v>
      </c>
      <c r="H18" s="82">
        <f>'groep 7(A)'!H15</f>
        <v>0</v>
      </c>
      <c r="I18" s="83">
        <f t="shared" si="1"/>
        <v>4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99</v>
      </c>
      <c r="C19" s="29"/>
      <c r="D19" s="82">
        <f>'groep 7B'!D14</f>
        <v>0</v>
      </c>
      <c r="E19" s="82">
        <f>'groep 7B'!E14</f>
        <v>0</v>
      </c>
      <c r="F19" s="82">
        <f>'groep 7B'!F14</f>
        <v>0</v>
      </c>
      <c r="G19" s="82">
        <f>'groep 7B'!G14</f>
        <v>0</v>
      </c>
      <c r="H19" s="82">
        <f>'groep 7B'!H14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100</v>
      </c>
      <c r="C20" s="28"/>
      <c r="D20" s="82">
        <f>'groep 7B'!D15</f>
        <v>0</v>
      </c>
      <c r="E20" s="82">
        <f>'groep 7B'!E15</f>
        <v>0</v>
      </c>
      <c r="F20" s="82">
        <f>'groep 7B'!F15</f>
        <v>0</v>
      </c>
      <c r="G20" s="82">
        <f>'groep 7B'!G15</f>
        <v>0</v>
      </c>
      <c r="H20" s="82">
        <f>'groep 7B'!H15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101</v>
      </c>
      <c r="C21" s="28"/>
      <c r="D21" s="82">
        <f>'groep 7C'!D14</f>
        <v>0</v>
      </c>
      <c r="E21" s="82">
        <f>'groep 7C'!E14</f>
        <v>0</v>
      </c>
      <c r="F21" s="82">
        <f>'groep 7C'!F14</f>
        <v>0</v>
      </c>
      <c r="G21" s="82">
        <f>'groep 7C'!G14</f>
        <v>0</v>
      </c>
      <c r="H21" s="82">
        <f>'groep 7C'!H14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102</v>
      </c>
      <c r="C22" s="28"/>
      <c r="D22" s="82">
        <f>'groep 7C'!D15</f>
        <v>0</v>
      </c>
      <c r="E22" s="82">
        <f>'groep 7C'!E15</f>
        <v>0</v>
      </c>
      <c r="F22" s="82">
        <f>'groep 7C'!F15</f>
        <v>0</v>
      </c>
      <c r="G22" s="82">
        <f>'groep 7C'!G15</f>
        <v>0</v>
      </c>
      <c r="H22" s="82">
        <f>'groep 7C'!H15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>
        <f>IF(I17=0,"0%",IF(I17&gt;0,(D17+D19+D21)/(I17+I19+I21)))</f>
        <v>0.25</v>
      </c>
      <c r="E23" s="85">
        <f>IF(I17=0,"0%",IF(I17&gt;0,(E17+E19+E21)/(I17+I19+I21)))</f>
        <v>0</v>
      </c>
      <c r="F23" s="85">
        <f>IF(I17=0,"0%",IF(I17&gt;0,(F17+F19+F21)/(I17+I19+I21)))</f>
        <v>0.5</v>
      </c>
      <c r="G23" s="85">
        <f>IF(I17=0,"0%",IF(I17&gt;0,(G17+G19+G21)/(I17+I19+I21)))</f>
        <v>0.25</v>
      </c>
      <c r="H23" s="85">
        <f>IF(I17=0,"0%",IF(I17&gt;0,(H17+H19+H21)/(I17+I19+I21)))</f>
        <v>0</v>
      </c>
      <c r="I23" s="62">
        <f t="shared" si="1"/>
        <v>1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>
        <f>IF(I18=0,"0%",IF(I18&gt;0,(D18+D20+D22)/(I18+I20+I22)))</f>
        <v>0</v>
      </c>
      <c r="E24" s="85">
        <f>IF(I18=0,"0%",IF(I18&gt;0,(E18+E20+E22)/(I18+I20+I22)))</f>
        <v>0.25</v>
      </c>
      <c r="F24" s="85">
        <f>IF(I18=0,"0%",IF(I18&gt;0,(F18+F20+F22)/(I18+I20+I22)))</f>
        <v>0.75</v>
      </c>
      <c r="G24" s="85">
        <f>IF(I18=0,"0%",IF(I18&gt;0,(G18+G20+G22)/(I18+I20+I22)))</f>
        <v>0</v>
      </c>
      <c r="H24" s="85">
        <f>IF(I18=0,"0%",IF(I18&gt;0,(H18+H20+H22)/(I18+I20+I22)))</f>
        <v>0</v>
      </c>
      <c r="I24" s="62">
        <f t="shared" si="1"/>
        <v>1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97</v>
      </c>
      <c r="C28" s="29"/>
      <c r="D28" s="82">
        <f>'groep 7(A)'!D22</f>
        <v>0</v>
      </c>
      <c r="E28" s="82">
        <f>'groep 7(A)'!E22</f>
        <v>3</v>
      </c>
      <c r="F28" s="82">
        <f>'groep 7(A)'!F22</f>
        <v>1</v>
      </c>
      <c r="G28" s="82">
        <f>'groep 7(A)'!G22</f>
        <v>0</v>
      </c>
      <c r="H28" s="82">
        <f>'groep 7(A)'!H22</f>
        <v>0</v>
      </c>
      <c r="I28" s="83">
        <f t="shared" ref="I28:I35" si="2">SUM(D28:H28)</f>
        <v>4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98</v>
      </c>
      <c r="C29" s="29"/>
      <c r="D29" s="82">
        <f>'groep 7(A)'!D23</f>
        <v>3</v>
      </c>
      <c r="E29" s="82">
        <f>'groep 7(A)'!E23</f>
        <v>1</v>
      </c>
      <c r="F29" s="82">
        <f>'groep 7(A)'!F23</f>
        <v>0</v>
      </c>
      <c r="G29" s="82">
        <f>'groep 7(A)'!G23</f>
        <v>0</v>
      </c>
      <c r="H29" s="82">
        <f>'groep 7(A)'!H23</f>
        <v>0</v>
      </c>
      <c r="I29" s="83">
        <f t="shared" si="2"/>
        <v>4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99</v>
      </c>
      <c r="C30" s="29"/>
      <c r="D30" s="82">
        <f>'groep 7B'!D22</f>
        <v>0</v>
      </c>
      <c r="E30" s="82">
        <f>'groep 7B'!E22</f>
        <v>0</v>
      </c>
      <c r="F30" s="82">
        <f>'groep 7B'!F22</f>
        <v>0</v>
      </c>
      <c r="G30" s="82">
        <f>'groep 7B'!G22</f>
        <v>0</v>
      </c>
      <c r="H30" s="82">
        <f>'groep 7B'!H22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100</v>
      </c>
      <c r="C31" s="28"/>
      <c r="D31" s="82">
        <f>'groep 7B'!D23</f>
        <v>0</v>
      </c>
      <c r="E31" s="82">
        <f>'groep 7B'!E23</f>
        <v>0</v>
      </c>
      <c r="F31" s="82">
        <f>'groep 7B'!F23</f>
        <v>0</v>
      </c>
      <c r="G31" s="82">
        <f>'groep 7B'!G23</f>
        <v>0</v>
      </c>
      <c r="H31" s="82">
        <f>'groep 7B'!H23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101</v>
      </c>
      <c r="C32" s="28"/>
      <c r="D32" s="82">
        <f>'groep 7C'!D22</f>
        <v>0</v>
      </c>
      <c r="E32" s="82">
        <f>'groep 7C'!E22</f>
        <v>0</v>
      </c>
      <c r="F32" s="82">
        <f>'groep 7C'!F22</f>
        <v>0</v>
      </c>
      <c r="G32" s="82">
        <f>'groep 7C'!G22</f>
        <v>0</v>
      </c>
      <c r="H32" s="82">
        <f>'groep 7C'!H22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102</v>
      </c>
      <c r="C33" s="28"/>
      <c r="D33" s="82">
        <f>'groep 7C'!D23</f>
        <v>0</v>
      </c>
      <c r="E33" s="82">
        <f>'groep 7C'!E23</f>
        <v>0</v>
      </c>
      <c r="F33" s="82">
        <f>'groep 7C'!F23</f>
        <v>0</v>
      </c>
      <c r="G33" s="82">
        <f>'groep 7C'!G23</f>
        <v>0</v>
      </c>
      <c r="H33" s="82">
        <f>'groep 7C'!H23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>
        <f>IF(I28=0,"0%",IF(I28&gt;0,(D28+D30+D32)/(I28+I30+I32)))</f>
        <v>0</v>
      </c>
      <c r="E34" s="85">
        <f>IF(I28=0,"0%",IF(I28&gt;0,(E28+E30+E32)/(I28+I30+I32)))</f>
        <v>0.75</v>
      </c>
      <c r="F34" s="85">
        <f>IF(I28=0,"0%",IF(I28&gt;0,(F28+F30+F32)/(I28+I30+I32)))</f>
        <v>0.25</v>
      </c>
      <c r="G34" s="85">
        <f>IF(I28=0,"0%",IF(I28&gt;0,(G28+G30+G32)/(I28+I30+I32)))</f>
        <v>0</v>
      </c>
      <c r="H34" s="85">
        <f>IF(I28=0,"0%",IF(I28&gt;0,(H28+H30+H32)/(I28+I30+I32)))</f>
        <v>0</v>
      </c>
      <c r="I34" s="62">
        <f t="shared" si="2"/>
        <v>1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>
        <f>IF(I29=0,"0%",IF(I29&gt;0,(D29+D31+D33)/(I29+I31+I33)))</f>
        <v>0.75</v>
      </c>
      <c r="E35" s="85">
        <f>IF(I29=0,"0%",IF(I29&gt;0,(E29+E31+E33)/(I29+I31+I33)))</f>
        <v>0.25</v>
      </c>
      <c r="F35" s="85">
        <f>IF(I29=0,"0%",IF(I29&gt;0,(F29+F31+F33)/(I29+I31+I33)))</f>
        <v>0</v>
      </c>
      <c r="G35" s="85">
        <f>IF(I29=0,"0%",IF(I29&gt;0,(G29+G31+G33)/(I29+I31+I33)))</f>
        <v>0</v>
      </c>
      <c r="H35" s="85">
        <f>IF(I29=0,"0%",IF(I29&gt;0,(H29+H31+H33)/(I29+I31+I33)))</f>
        <v>0</v>
      </c>
      <c r="I35" s="62">
        <f t="shared" si="2"/>
        <v>1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97</v>
      </c>
      <c r="C39" s="29"/>
      <c r="D39" s="82">
        <f>'groep 7(A)'!D30</f>
        <v>1</v>
      </c>
      <c r="E39" s="82">
        <f>'groep 7(A)'!E30</f>
        <v>3</v>
      </c>
      <c r="F39" s="82">
        <f>'groep 7(A)'!F30</f>
        <v>0</v>
      </c>
      <c r="G39" s="82">
        <f>'groep 7(A)'!G30</f>
        <v>0</v>
      </c>
      <c r="H39" s="82">
        <f>'groep 7(A)'!H30</f>
        <v>0</v>
      </c>
      <c r="I39" s="83">
        <f t="shared" ref="I39:I46" si="3">SUM(D39:H39)</f>
        <v>4</v>
      </c>
      <c r="J39" s="36"/>
      <c r="K39" s="36"/>
      <c r="L39" s="36"/>
      <c r="M39" s="36"/>
    </row>
    <row r="40" spans="2:20" x14ac:dyDescent="0.25">
      <c r="B40" s="29" t="s">
        <v>98</v>
      </c>
      <c r="C40" s="29"/>
      <c r="D40" s="82">
        <f>'groep 7(A)'!D31</f>
        <v>1</v>
      </c>
      <c r="E40" s="82">
        <f>'groep 7(A)'!E31</f>
        <v>3</v>
      </c>
      <c r="F40" s="82">
        <f>'groep 7(A)'!F31</f>
        <v>0</v>
      </c>
      <c r="G40" s="82">
        <f>'groep 7(A)'!G31</f>
        <v>0</v>
      </c>
      <c r="H40" s="82">
        <f>'groep 7(A)'!H31</f>
        <v>0</v>
      </c>
      <c r="I40" s="83">
        <f t="shared" si="3"/>
        <v>4</v>
      </c>
      <c r="J40" s="36"/>
      <c r="K40" s="36"/>
      <c r="L40" s="36"/>
      <c r="M40" s="36"/>
    </row>
    <row r="41" spans="2:20" x14ac:dyDescent="0.25">
      <c r="B41" s="29" t="s">
        <v>99</v>
      </c>
      <c r="C41" s="29"/>
      <c r="D41" s="82">
        <f>'groep 7B'!D30</f>
        <v>0</v>
      </c>
      <c r="E41" s="82">
        <f>'groep 7B'!E30</f>
        <v>0</v>
      </c>
      <c r="F41" s="82">
        <f>'groep 7B'!F30</f>
        <v>0</v>
      </c>
      <c r="G41" s="82">
        <f>'groep 7B'!G30</f>
        <v>0</v>
      </c>
      <c r="H41" s="82">
        <f>'groep 7B'!H30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100</v>
      </c>
      <c r="C42" s="28"/>
      <c r="D42" s="82">
        <f>'groep 7B'!D31</f>
        <v>0</v>
      </c>
      <c r="E42" s="82">
        <f>'groep 7B'!E31</f>
        <v>0</v>
      </c>
      <c r="F42" s="82">
        <f>'groep 7B'!F31</f>
        <v>0</v>
      </c>
      <c r="G42" s="82">
        <f>'groep 7B'!G31</f>
        <v>0</v>
      </c>
      <c r="H42" s="82">
        <f>'groep 7B'!H31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101</v>
      </c>
      <c r="C43" s="28"/>
      <c r="D43" s="82">
        <f>'groep 7C'!D30</f>
        <v>0</v>
      </c>
      <c r="E43" s="82">
        <f>'groep 7C'!E30</f>
        <v>0</v>
      </c>
      <c r="F43" s="82">
        <f>'groep 7C'!F30</f>
        <v>0</v>
      </c>
      <c r="G43" s="82">
        <f>'groep 7C'!G30</f>
        <v>0</v>
      </c>
      <c r="H43" s="82">
        <f>'groep 7C'!H30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102</v>
      </c>
      <c r="C44" s="28"/>
      <c r="D44" s="82">
        <f>'groep 7C'!D31</f>
        <v>0</v>
      </c>
      <c r="E44" s="82">
        <f>'groep 7C'!E31</f>
        <v>0</v>
      </c>
      <c r="F44" s="82">
        <f>'groep 7C'!F31</f>
        <v>0</v>
      </c>
      <c r="G44" s="82">
        <f>'groep 7C'!G31</f>
        <v>0</v>
      </c>
      <c r="H44" s="82">
        <f>'groep 7C'!H31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0.25</v>
      </c>
      <c r="E45" s="85">
        <f>IF(I39=0,"0%",IF(I39&gt;0,(E39+E41+E43)/(I39+I41+I43)))</f>
        <v>0.75</v>
      </c>
      <c r="F45" s="85">
        <f>IF(I39=0,"0%",IF(I39&gt;0,(F39+F41+F43)/(I39+I41+I43)))</f>
        <v>0</v>
      </c>
      <c r="G45" s="85">
        <f>IF(I39=0,"0%",IF(I39&gt;0,(G39+G41+G43)/(I39+I41+I43)))</f>
        <v>0</v>
      </c>
      <c r="H45" s="85">
        <f>IF(I39=0,"0%",IF(I39&gt;0,(H39+H41+H43)/(I39+I41+I43)))</f>
        <v>0</v>
      </c>
      <c r="I45" s="62">
        <f t="shared" si="3"/>
        <v>1</v>
      </c>
    </row>
    <row r="46" spans="2:20" x14ac:dyDescent="0.25">
      <c r="B46" s="63" t="s">
        <v>59</v>
      </c>
      <c r="D46" s="85">
        <f>IF(I40=0,"0%",IF(I40&gt;0,(D40+D42+D44)/(I40+I42+I44)))</f>
        <v>0.25</v>
      </c>
      <c r="E46" s="85">
        <f>IF(I40=0,"0%",IF(I40&gt;0,(E40+E42+E44)/(I40+I42+I44)))</f>
        <v>0.75</v>
      </c>
      <c r="F46" s="85">
        <f>IF(I40=0,"0%",IF(I40&gt;0,(F40+F42+F44)/(I40+I42+I44)))</f>
        <v>0</v>
      </c>
      <c r="G46" s="85">
        <f>IF(I40=0,"0%",IF(I40&gt;0,(G40+G42+G44)/(I40+I42+I44)))</f>
        <v>0</v>
      </c>
      <c r="H46" s="85">
        <f>IF(I40=0,"0%",IF(I40&gt;0,(H40+H42+H44)/(I40+I42+I44)))</f>
        <v>0</v>
      </c>
      <c r="I46" s="62">
        <f t="shared" si="3"/>
        <v>1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97</v>
      </c>
      <c r="C50" s="29"/>
      <c r="D50" s="82">
        <f>'groep 7(A)'!D38</f>
        <v>0</v>
      </c>
      <c r="E50" s="82">
        <f>'groep 7(A)'!E38</f>
        <v>4</v>
      </c>
      <c r="F50" s="82">
        <f>'groep 7(A)'!F38</f>
        <v>0</v>
      </c>
      <c r="G50" s="82">
        <f>'groep 7(A)'!G38</f>
        <v>0</v>
      </c>
      <c r="H50" s="82">
        <f>'groep 7(A)'!H38</f>
        <v>0</v>
      </c>
      <c r="I50" s="83">
        <f t="shared" ref="I50:I57" si="4">SUM(D50:H50)</f>
        <v>4</v>
      </c>
    </row>
    <row r="51" spans="2:13" x14ac:dyDescent="0.25">
      <c r="B51" s="29" t="s">
        <v>98</v>
      </c>
      <c r="C51" s="29"/>
      <c r="D51" s="82">
        <f>'groep 7(A)'!D39</f>
        <v>2</v>
      </c>
      <c r="E51" s="82">
        <f>'groep 7(A)'!E39</f>
        <v>1</v>
      </c>
      <c r="F51" s="82">
        <f>'groep 7(A)'!F39</f>
        <v>0</v>
      </c>
      <c r="G51" s="82">
        <f>'groep 7(A)'!G39</f>
        <v>0</v>
      </c>
      <c r="H51" s="82">
        <f>'groep 7(A)'!H39</f>
        <v>0</v>
      </c>
      <c r="I51" s="83">
        <f t="shared" si="4"/>
        <v>3</v>
      </c>
    </row>
    <row r="52" spans="2:13" x14ac:dyDescent="0.25">
      <c r="B52" s="29" t="s">
        <v>99</v>
      </c>
      <c r="C52" s="29"/>
      <c r="D52" s="82">
        <f>'groep 7B'!D38</f>
        <v>0</v>
      </c>
      <c r="E52" s="82">
        <f>'groep 7B'!E38</f>
        <v>0</v>
      </c>
      <c r="F52" s="82">
        <f>'groep 7B'!F38</f>
        <v>0</v>
      </c>
      <c r="G52" s="82">
        <f>'groep 7B'!G38</f>
        <v>0</v>
      </c>
      <c r="H52" s="82">
        <f>'groep 7B'!H38</f>
        <v>0</v>
      </c>
      <c r="I52" s="83">
        <f t="shared" si="4"/>
        <v>0</v>
      </c>
    </row>
    <row r="53" spans="2:13" x14ac:dyDescent="0.25">
      <c r="B53" s="29" t="s">
        <v>100</v>
      </c>
      <c r="C53" s="28"/>
      <c r="D53" s="82">
        <f>'groep 7B'!D39</f>
        <v>0</v>
      </c>
      <c r="E53" s="82">
        <f>'groep 7B'!E39</f>
        <v>0</v>
      </c>
      <c r="F53" s="82">
        <f>'groep 7B'!F39</f>
        <v>0</v>
      </c>
      <c r="G53" s="82">
        <f>'groep 7B'!G39</f>
        <v>0</v>
      </c>
      <c r="H53" s="82">
        <f>'groep 7B'!H39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101</v>
      </c>
      <c r="C54" s="28"/>
      <c r="D54" s="82">
        <f>'groep 7C'!D38</f>
        <v>0</v>
      </c>
      <c r="E54" s="82">
        <f>'groep 7C'!E38</f>
        <v>0</v>
      </c>
      <c r="F54" s="82">
        <f>'groep 7C'!F38</f>
        <v>0</v>
      </c>
      <c r="G54" s="82">
        <f>'groep 7C'!G38</f>
        <v>0</v>
      </c>
      <c r="H54" s="82">
        <f>'groep 7C'!H38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102</v>
      </c>
      <c r="C55" s="28"/>
      <c r="D55" s="82">
        <f>'groep 7C'!D39</f>
        <v>0</v>
      </c>
      <c r="E55" s="82">
        <f>'groep 7C'!E39</f>
        <v>0</v>
      </c>
      <c r="F55" s="82">
        <f>'groep 7C'!F39</f>
        <v>0</v>
      </c>
      <c r="G55" s="82">
        <f>'groep 7C'!G39</f>
        <v>0</v>
      </c>
      <c r="H55" s="82">
        <f>'groep 7C'!H39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</v>
      </c>
      <c r="E56" s="85">
        <f>IF(I50=0,"0%",IF(I50&gt;0,(E50+E52+E54)/(I50+I52+I54)))</f>
        <v>1</v>
      </c>
      <c r="F56" s="85">
        <f>IF(I50=0,"0%",IF(I50&gt;0,(F50+F52+F54)/(I50+I52+I54)))</f>
        <v>0</v>
      </c>
      <c r="G56" s="85">
        <f>IF(I50=0,"0%",IF(I50&gt;0,(G50+G52+G54)/(I50+I52+I54)))</f>
        <v>0</v>
      </c>
      <c r="H56" s="85">
        <f>IF(I50=0,"0%",IF(I50&gt;0,(H50+H52+H54)/(I50+I52+I54)))</f>
        <v>0</v>
      </c>
      <c r="I56" s="62">
        <f t="shared" si="4"/>
        <v>1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0.66666666666666663</v>
      </c>
      <c r="E57" s="85">
        <f>IF(I51=0,"0%",IF(I51&gt;0,(E51+E53+E55)/(I51+I53+I55)))</f>
        <v>0.33333333333333331</v>
      </c>
      <c r="F57" s="85">
        <f>IF(I51=0,"0%",IF(I51&gt;0,(F51+F53+F55)/(I51+I53+I55)))</f>
        <v>0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97</v>
      </c>
      <c r="C61" s="29"/>
      <c r="D61" s="82">
        <f>'groep 7(A)'!D46</f>
        <v>1</v>
      </c>
      <c r="E61" s="82">
        <f>'groep 7(A)'!E46</f>
        <v>0</v>
      </c>
      <c r="F61" s="82">
        <f>'groep 7(A)'!F46</f>
        <v>3</v>
      </c>
      <c r="G61" s="82">
        <f>'groep 7(A)'!G46</f>
        <v>0</v>
      </c>
      <c r="H61" s="82">
        <f>'groep 7(A)'!H46</f>
        <v>0</v>
      </c>
      <c r="I61" s="83">
        <f t="shared" ref="I61:I68" si="5">SUM(D61:H61)</f>
        <v>4</v>
      </c>
      <c r="J61" s="36"/>
      <c r="K61" s="36"/>
      <c r="L61" s="36"/>
      <c r="M61" s="36"/>
    </row>
    <row r="62" spans="2:13" x14ac:dyDescent="0.25">
      <c r="B62" s="29" t="s">
        <v>98</v>
      </c>
      <c r="C62" s="29"/>
      <c r="D62" s="82">
        <f>'groep 7(A)'!D47</f>
        <v>1</v>
      </c>
      <c r="E62" s="82">
        <f>'groep 7(A)'!E47</f>
        <v>1</v>
      </c>
      <c r="F62" s="82">
        <f>'groep 7(A)'!F47</f>
        <v>2</v>
      </c>
      <c r="G62" s="82">
        <f>'groep 7(A)'!G47</f>
        <v>0</v>
      </c>
      <c r="H62" s="82">
        <f>'groep 7(A)'!H47</f>
        <v>0</v>
      </c>
      <c r="I62" s="83">
        <f t="shared" si="5"/>
        <v>4</v>
      </c>
      <c r="J62" s="36"/>
      <c r="K62" s="36"/>
      <c r="L62" s="36"/>
      <c r="M62" s="36"/>
    </row>
    <row r="63" spans="2:13" x14ac:dyDescent="0.25">
      <c r="B63" s="29" t="s">
        <v>99</v>
      </c>
      <c r="C63" s="29"/>
      <c r="D63" s="82">
        <f>'groep 7B'!D46</f>
        <v>0</v>
      </c>
      <c r="E63" s="82">
        <f>'groep 7B'!E46</f>
        <v>0</v>
      </c>
      <c r="F63" s="82">
        <f>'groep 7B'!F46</f>
        <v>0</v>
      </c>
      <c r="G63" s="82">
        <f>'groep 7B'!G46</f>
        <v>0</v>
      </c>
      <c r="H63" s="82">
        <f>'groep 7B'!H46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100</v>
      </c>
      <c r="C64" s="28"/>
      <c r="D64" s="82">
        <f>'groep 7B'!D47</f>
        <v>0</v>
      </c>
      <c r="E64" s="82">
        <f>'groep 7B'!E47</f>
        <v>0</v>
      </c>
      <c r="F64" s="82">
        <f>'groep 7B'!F47</f>
        <v>0</v>
      </c>
      <c r="G64" s="82">
        <f>'groep 7B'!G47</f>
        <v>0</v>
      </c>
      <c r="H64" s="82">
        <f>'groep 7B'!H47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101</v>
      </c>
      <c r="C65" s="28"/>
      <c r="D65" s="82">
        <f>'groep 7C'!D46</f>
        <v>0</v>
      </c>
      <c r="E65" s="82">
        <f>'groep 7C'!E46</f>
        <v>0</v>
      </c>
      <c r="F65" s="82">
        <f>'groep 7C'!F46</f>
        <v>0</v>
      </c>
      <c r="G65" s="82">
        <f>'groep 7C'!G46</f>
        <v>0</v>
      </c>
      <c r="H65" s="82">
        <f>'groep 7C'!H46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102</v>
      </c>
      <c r="C66" s="28"/>
      <c r="D66" s="82">
        <f>'groep 7C'!D47</f>
        <v>0</v>
      </c>
      <c r="E66" s="82">
        <f>'groep 7C'!E47</f>
        <v>0</v>
      </c>
      <c r="F66" s="82">
        <f>'groep 7C'!F47</f>
        <v>0</v>
      </c>
      <c r="G66" s="82">
        <f>'groep 7C'!G47</f>
        <v>0</v>
      </c>
      <c r="H66" s="82">
        <f>'groep 7C'!H47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0.25</v>
      </c>
      <c r="E67" s="85">
        <f>IF(I61=0,"0%",IF(I61&gt;0,(E61+E63+E65)/(I61+I63+I65)))</f>
        <v>0</v>
      </c>
      <c r="F67" s="85">
        <f>IF(I61=0,"0%",IF(I61&gt;0,(F61+F63+F65)/(I61+I63+I65)))</f>
        <v>0.75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1</v>
      </c>
      <c r="J67" s="36"/>
      <c r="K67" s="36"/>
      <c r="L67" s="36"/>
      <c r="M67" s="36"/>
    </row>
    <row r="68" spans="2:30" x14ac:dyDescent="0.25">
      <c r="B68" s="63" t="s">
        <v>59</v>
      </c>
      <c r="D68" s="85">
        <f>IF(I62=0,"0%",IF(I62&gt;0,(D62+D64+D66)/(I62+I64+I66)))</f>
        <v>0.25</v>
      </c>
      <c r="E68" s="85">
        <f>IF(I62=0,"0%",IF(I62&gt;0,(E62+E64+E66)/(I62+I64+I66)))</f>
        <v>0.25</v>
      </c>
      <c r="F68" s="85">
        <f>IF(I62=0,"0%",IF(I62&gt;0,(F62+F64+F66)/(I62+I64+I66)))</f>
        <v>0.5</v>
      </c>
      <c r="G68" s="85">
        <f>IF(I62=0,"0%",IF(I62&gt;0,(G62+G64+G66)/(I62+I64+I66)))</f>
        <v>0</v>
      </c>
      <c r="H68" s="85">
        <f>IF(I62=0,"0%",IF(I62&gt;0,(H62+H64+H66)/(I62+I64+I66)))</f>
        <v>0</v>
      </c>
      <c r="I68" s="62">
        <f t="shared" si="5"/>
        <v>1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phoneticPr fontId="3" type="noConversion"/>
  <conditionalFormatting sqref="G58 G47 G14:H14">
    <cfRule type="cellIs" dxfId="157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57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573" priority="5" stopIfTrue="1" operator="greaterThanOrEqual">
      <formula>0.8</formula>
    </cfRule>
    <cfRule type="cellIs" dxfId="157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57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indexed="12"/>
    <pageSetUpPr fitToPage="1"/>
  </sheetPr>
  <dimension ref="B1:AE52"/>
  <sheetViews>
    <sheetView showGridLines="0" showRowColHeaders="0" zoomScale="85" zoomScaleNormal="85" workbookViewId="0">
      <selection activeCell="Y13" sqref="Y1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>
        <v>1</v>
      </c>
      <c r="E6" s="4">
        <v>2</v>
      </c>
      <c r="F6" s="4">
        <v>3</v>
      </c>
      <c r="G6" s="4">
        <v>1</v>
      </c>
      <c r="H6" s="4">
        <v>0</v>
      </c>
      <c r="I6" s="36">
        <f>SUM(D6:H6)</f>
        <v>7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>
        <f>IF($I$6=0,"0%",IF($I$6&gt;0,D6/$I$6))</f>
        <v>0.14285714285714285</v>
      </c>
      <c r="E8" s="42">
        <f>IF($I$6=0,"0%",IF($I$6&gt;0,E6/$I$6))</f>
        <v>0.2857142857142857</v>
      </c>
      <c r="F8" s="42">
        <f>IF($I$6=0,"0%",IF($I$6&gt;0,F6/$I$6))</f>
        <v>0.42857142857142855</v>
      </c>
      <c r="G8" s="42">
        <f>IF($I$6=0,"0%",IF($I$6&gt;0,G6/$I$6))</f>
        <v>0.14285714285714285</v>
      </c>
      <c r="H8" s="42">
        <f>IF($I$6=0,"0%",IF($I$6&gt;0,H6/$I$6))</f>
        <v>0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0.42857142857142855</v>
      </c>
      <c r="D10" s="84">
        <f>IF(I6=0,D9,IF(I7=0,D8,IF(I7&gt;0,(D8+D9)/2)))</f>
        <v>0.14285714285714285</v>
      </c>
      <c r="E10" s="84">
        <f>IF(I6=0,E9,IF(I7=0,E8,IF(I7&gt;0,(E8+E9)/2)))</f>
        <v>0.2857142857142857</v>
      </c>
      <c r="F10" s="84">
        <f>IF(I6=0,F9,IF(I7=0,F8,IF(I7&gt;0,(F8+F9)/2)))</f>
        <v>0.42857142857142855</v>
      </c>
      <c r="G10" s="84">
        <f>IF(I6=0,G9,IF(I7=0,G8,IF(I7&gt;0,(G8+G9)/2)))</f>
        <v>0.14285714285714285</v>
      </c>
      <c r="H10" s="77">
        <f>IF(I6=0,H9,IF(I7=0,H8,IF(I7&gt;0,(H8+H9)/2)))</f>
        <v>0</v>
      </c>
      <c r="I10" s="62">
        <f>IF(I6=0,"",IF(I6&gt;0,D10+E10+F10+G10+H10))</f>
        <v>1</v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>
        <v>3</v>
      </c>
      <c r="E14" s="5">
        <v>2</v>
      </c>
      <c r="F14" s="4">
        <v>0</v>
      </c>
      <c r="G14" s="4">
        <v>2</v>
      </c>
      <c r="H14" s="6">
        <v>0</v>
      </c>
      <c r="I14" s="36">
        <f>SUM(D14:H14)</f>
        <v>7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>
        <v>0</v>
      </c>
      <c r="E15" s="5">
        <v>1</v>
      </c>
      <c r="F15" s="4">
        <v>1</v>
      </c>
      <c r="G15" s="4">
        <v>4</v>
      </c>
      <c r="H15" s="6">
        <v>1</v>
      </c>
      <c r="I15" s="36">
        <f>SUM(D15:H15)</f>
        <v>7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>
        <f>IF($I$14=0,"0%",IF($I$14&gt;0,D14/$I$14))</f>
        <v>0.42857142857142855</v>
      </c>
      <c r="E16" s="42">
        <f>IF($I$14=0,"0%",IF($I$14&gt;0,E14/$I$14))</f>
        <v>0.2857142857142857</v>
      </c>
      <c r="F16" s="42">
        <f>IF($I$14=0,"0%",IF($I$14&gt;0,F14/$I$14))</f>
        <v>0</v>
      </c>
      <c r="G16" s="42">
        <f>IF($I$14=0,"0%",IF($I$14&gt;0,G14/$I$14))</f>
        <v>0.2857142857142857</v>
      </c>
      <c r="H16" s="42">
        <f>IF($I$14=0,"0%",IF($I$14&gt;0,H14/$I$14))</f>
        <v>0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>
        <f>IF($I$15=0,"0%",IF($I$15&gt;0,D15/$I$15))</f>
        <v>0</v>
      </c>
      <c r="E17" s="42">
        <f>IF($I$15=0,"0%",IF($I$15&gt;0,E15/$I$15))</f>
        <v>0.14285714285714285</v>
      </c>
      <c r="F17" s="42">
        <f>IF($I$15=0,"0%",IF($I$15&gt;0,F15/$I$15))</f>
        <v>0.14285714285714285</v>
      </c>
      <c r="G17" s="42">
        <f>IF($I$15=0,"0%",IF($I$15&gt;0,G15/$I$15))</f>
        <v>0.5714285714285714</v>
      </c>
      <c r="H17" s="42">
        <f>IF($I$15=0,"0%",IF($I$15&gt;0,H15/$I$15))</f>
        <v>0.14285714285714285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0.42857142857142855</v>
      </c>
      <c r="D18" s="84">
        <f>IF(I14=0,D17,IF(I15=0,D16,IF(I15&gt;0,(D16+D17)/2)))</f>
        <v>0.21428571428571427</v>
      </c>
      <c r="E18" s="84">
        <f>IF(I14=0,E17,IF(I15=0,E16,IF(I15&gt;0,(E16+E17)/2)))</f>
        <v>0.21428571428571427</v>
      </c>
      <c r="F18" s="84">
        <f>IF(I14=0,F17,IF(I15=0,F16,IF(I15&gt;0,(F16+F17)/2)))</f>
        <v>7.1428571428571425E-2</v>
      </c>
      <c r="G18" s="84">
        <f>IF(I14=0,G17,IF(I15=0,G16,IF(I15&gt;0,(G16+G17)/2)))</f>
        <v>0.42857142857142855</v>
      </c>
      <c r="H18" s="77">
        <f>IF(I14=0,H17,IF(I15=0,H16,IF(I15&gt;0,(H16+H17)/2)))</f>
        <v>7.1428571428571425E-2</v>
      </c>
      <c r="I18" s="62">
        <f>IF(I14=0,"",IF(I14&gt;0,D18+E18+F18+G18+H18))</f>
        <v>1</v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>
        <v>2</v>
      </c>
      <c r="E22" s="5">
        <v>2</v>
      </c>
      <c r="F22" s="4">
        <v>2</v>
      </c>
      <c r="G22" s="4">
        <v>1</v>
      </c>
      <c r="H22" s="6">
        <v>0</v>
      </c>
      <c r="I22" s="36">
        <f>SUM(D22:H22)</f>
        <v>7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>
        <v>1</v>
      </c>
      <c r="E23" s="5">
        <v>0</v>
      </c>
      <c r="F23" s="4">
        <v>5</v>
      </c>
      <c r="G23" s="4">
        <v>1</v>
      </c>
      <c r="H23" s="6">
        <v>0</v>
      </c>
      <c r="I23" s="36">
        <f>SUM(D23:H23)</f>
        <v>7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>
        <f>IF($I$22=0,"0%",IF($I$22&gt;0,D22/$I$22))</f>
        <v>0.2857142857142857</v>
      </c>
      <c r="E24" s="42">
        <f>IF($I$22=0,"0%",IF($I$22&gt;0,E22/$I$22))</f>
        <v>0.2857142857142857</v>
      </c>
      <c r="F24" s="42">
        <f>IF($I$22=0,"0%",IF($I$22&gt;0,F22/$I$22))</f>
        <v>0.2857142857142857</v>
      </c>
      <c r="G24" s="42">
        <f>IF($I$22=0,"0%",IF($I$22&gt;0,G22/$I$22))</f>
        <v>0.14285714285714285</v>
      </c>
      <c r="H24" s="42">
        <f>IF($I$22=0,"0%",IF($I$22&gt;0,H22/$I$22))</f>
        <v>0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>
        <f>IF($I$23=0,"0%",IF($I$23&gt;0,D23/$I$23))</f>
        <v>0.14285714285714285</v>
      </c>
      <c r="E25" s="42">
        <f>IF($I$23=0,"0%",IF($I$23&gt;0,E23/$I$23))</f>
        <v>0</v>
      </c>
      <c r="F25" s="42">
        <f>IF($I$23=0,"0%",IF($I$23&gt;0,F23/$I$23))</f>
        <v>0.7142857142857143</v>
      </c>
      <c r="G25" s="42">
        <f>IF($I$23=0,"0%",IF($I$23&gt;0,G23/$I$23))</f>
        <v>0.14285714285714285</v>
      </c>
      <c r="H25" s="42">
        <f>IF($I$23=0,"0%",IF($I$23&gt;0,H23/$I$23))</f>
        <v>0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0.3571428571428571</v>
      </c>
      <c r="D26" s="84">
        <f>IF(I22=0,D25,IF(I23=0,D24,IF(I23&gt;0,(D24+D25)/2)))</f>
        <v>0.21428571428571427</v>
      </c>
      <c r="E26" s="84">
        <f>IF(I22=0,E25,IF(I23=0,E24,IF(I23&gt;0,(E24+E25)/2)))</f>
        <v>0.14285714285714285</v>
      </c>
      <c r="F26" s="84">
        <f>IF(I22=0,F25,IF(I23=0,F24,IF(I23&gt;0,(F24+F25)/2)))</f>
        <v>0.5</v>
      </c>
      <c r="G26" s="84">
        <f>IF(I22=0,G25,IF(I23=0,G24,IF(I23&gt;0,(G24+G25)/2)))</f>
        <v>0.14285714285714285</v>
      </c>
      <c r="H26" s="77">
        <f>IF(I22=0,H25,IF(I23=0,H24,IF(I23&gt;0,(H24+H25)/2)))</f>
        <v>0</v>
      </c>
      <c r="I26" s="62">
        <f>IF(I22=0,"",IF(I22&gt;0,D26+E26+F26+G26+H26))</f>
        <v>1</v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>
        <v>2</v>
      </c>
      <c r="E30" s="5">
        <v>0</v>
      </c>
      <c r="F30" s="4">
        <v>3</v>
      </c>
      <c r="G30" s="4">
        <v>2</v>
      </c>
      <c r="H30" s="6">
        <v>0</v>
      </c>
      <c r="I30" s="36">
        <f>SUM(D30:H30)</f>
        <v>7</v>
      </c>
      <c r="J30" s="36"/>
      <c r="K30" s="36"/>
    </row>
    <row r="31" spans="2:16" x14ac:dyDescent="0.25">
      <c r="B31" s="49" t="s">
        <v>10</v>
      </c>
      <c r="C31" s="28"/>
      <c r="D31" s="4">
        <v>1</v>
      </c>
      <c r="E31" s="5">
        <v>0</v>
      </c>
      <c r="F31" s="4">
        <v>4</v>
      </c>
      <c r="G31" s="4">
        <v>2</v>
      </c>
      <c r="H31" s="6">
        <v>0</v>
      </c>
      <c r="I31" s="36">
        <f>SUM(D31:H31)</f>
        <v>7</v>
      </c>
      <c r="J31" s="36"/>
      <c r="K31" s="36"/>
    </row>
    <row r="32" spans="2:16" x14ac:dyDescent="0.25">
      <c r="B32" s="49" t="s">
        <v>6</v>
      </c>
      <c r="C32" s="28"/>
      <c r="D32" s="42">
        <f>IF($I$30=0,"0%",IF($I$30&gt;0,D30/$I$30))</f>
        <v>0.2857142857142857</v>
      </c>
      <c r="E32" s="42">
        <f>IF($I$30=0,"0%",IF($I$30&gt;0,E30/$I$30))</f>
        <v>0</v>
      </c>
      <c r="F32" s="42">
        <f>IF($I$30=0,"0%",IF($I$30&gt;0,F30/$I$30))</f>
        <v>0.42857142857142855</v>
      </c>
      <c r="G32" s="42">
        <f>IF($I$30=0,"0%",IF($I$30&gt;0,G30/$I$30))</f>
        <v>0.2857142857142857</v>
      </c>
      <c r="H32" s="42">
        <f>IF($I$30=0,"0%",IF($I$30&gt;0,H30/$I$30))</f>
        <v>0</v>
      </c>
      <c r="I32" s="36"/>
      <c r="J32" s="36"/>
      <c r="K32" s="36"/>
    </row>
    <row r="33" spans="2:11" x14ac:dyDescent="0.25">
      <c r="B33" s="63" t="s">
        <v>27</v>
      </c>
      <c r="D33" s="42">
        <f>IF($I$31=0,"0%",IF($I$31&gt;0,D31/$I$31))</f>
        <v>0.14285714285714285</v>
      </c>
      <c r="E33" s="42">
        <f>IF($I$31=0,"0%",IF($I$31&gt;0,E31/$I$31))</f>
        <v>0</v>
      </c>
      <c r="F33" s="42">
        <f>IF($I$31=0,"0%",IF($I$31&gt;0,F31/$I$31))</f>
        <v>0.5714285714285714</v>
      </c>
      <c r="G33" s="42">
        <f>IF($I$31=0,"0%",IF($I$31&gt;0,G31/$I$31))</f>
        <v>0.2857142857142857</v>
      </c>
      <c r="H33" s="42">
        <f>IF($I$31=0,"0%",IF($I$31&gt;0,H31/$I$31))</f>
        <v>0</v>
      </c>
    </row>
    <row r="34" spans="2:11" x14ac:dyDescent="0.25">
      <c r="B34" s="64">
        <f>D34+E34</f>
        <v>0.21428571428571427</v>
      </c>
      <c r="D34" s="84">
        <f>IF(I30=0,D33,IF(I31=0,D32,IF(I31&gt;0,(D32+D33)/2)))</f>
        <v>0.21428571428571427</v>
      </c>
      <c r="E34" s="84">
        <f>IF(I30=0,E33,IF(I31=0,E32,IF(I31&gt;0,(E32+E33)/2)))</f>
        <v>0</v>
      </c>
      <c r="F34" s="84">
        <f>IF(I30=0,F33,IF(I31=0,F32,IF(I31&gt;0,(F32+F33)/2)))</f>
        <v>0.5</v>
      </c>
      <c r="G34" s="84">
        <f>IF(I30=0,G33,IF(I31=0,G32,IF(I31&gt;0,(G32+G33)/2)))</f>
        <v>0.2857142857142857</v>
      </c>
      <c r="H34" s="77">
        <f>IF(I30=0,H33,IF(I31=0,H32,IF(I31&gt;0,(H32+H33)/2)))</f>
        <v>0</v>
      </c>
      <c r="I34" s="62">
        <f>IF(I30=0,"",IF(I30&gt;0,D34+E34+F34+G34+H34))</f>
        <v>1</v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>
        <v>2</v>
      </c>
      <c r="E38" s="5">
        <v>3</v>
      </c>
      <c r="F38" s="4">
        <v>1</v>
      </c>
      <c r="G38" s="4">
        <v>0</v>
      </c>
      <c r="H38" s="6">
        <v>1</v>
      </c>
      <c r="I38" s="36">
        <f>SUM(D38:H38)</f>
        <v>7</v>
      </c>
      <c r="J38" s="36"/>
      <c r="K38" s="36"/>
    </row>
    <row r="39" spans="2:11" x14ac:dyDescent="0.25">
      <c r="B39" s="49" t="s">
        <v>10</v>
      </c>
      <c r="C39" s="28"/>
      <c r="D39" s="4">
        <v>3</v>
      </c>
      <c r="E39" s="5">
        <v>1</v>
      </c>
      <c r="F39" s="4">
        <v>2</v>
      </c>
      <c r="G39" s="4">
        <v>1</v>
      </c>
      <c r="H39" s="6">
        <v>0</v>
      </c>
      <c r="I39" s="36">
        <f>SUM(D39:H39)</f>
        <v>7</v>
      </c>
      <c r="J39" s="36"/>
      <c r="K39" s="36"/>
    </row>
    <row r="40" spans="2:11" x14ac:dyDescent="0.25">
      <c r="B40" s="49" t="s">
        <v>6</v>
      </c>
      <c r="C40" s="28"/>
      <c r="D40" s="42">
        <f>IF($I$38=0,"0%",IF($I$38&gt;0,D38/$I$38))</f>
        <v>0.2857142857142857</v>
      </c>
      <c r="E40" s="42">
        <f>IF($I$38=0,"0%",IF($I$38&gt;0,E38/$I$38))</f>
        <v>0.42857142857142855</v>
      </c>
      <c r="F40" s="42">
        <f>IF($I$38=0,"0%",IF($I$38&gt;0,F38/$I$38))</f>
        <v>0.14285714285714285</v>
      </c>
      <c r="G40" s="42">
        <f>IF($I$38=0,"0%",IF($I$38&gt;0,G38/$I$38))</f>
        <v>0</v>
      </c>
      <c r="H40" s="42">
        <f>IF($I$38=0,"0%",IF($I$38&gt;0,H38/$I$38))</f>
        <v>0.14285714285714285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0.42857142857142855</v>
      </c>
      <c r="E41" s="42">
        <f>IF($I$39=0,"0%",IF($I$39&gt;0,E39/$I$39))</f>
        <v>0.14285714285714285</v>
      </c>
      <c r="F41" s="42">
        <f>IF($I$39=0,"0%",IF($I$39&gt;0,F39/$I$39))</f>
        <v>0.2857142857142857</v>
      </c>
      <c r="G41" s="42">
        <f>IF($I$39=0,"0%",IF($I$39&gt;0,G39/$I$39))</f>
        <v>0.14285714285714285</v>
      </c>
      <c r="H41" s="42">
        <f>IF($I$39=0,"0%",IF($I$39&gt;0,H39/$I$39))</f>
        <v>0</v>
      </c>
    </row>
    <row r="42" spans="2:11" x14ac:dyDescent="0.25">
      <c r="B42" s="64">
        <f>D42+E42</f>
        <v>0.64285714285714279</v>
      </c>
      <c r="D42" s="84">
        <f>IF(I38=0,D41,IF(I39=0,D40,IF(I39&gt;0,(D40+D41)/2)))</f>
        <v>0.3571428571428571</v>
      </c>
      <c r="E42" s="84">
        <f>IF(I38=0,E41,IF(I39=0,E40,IF(I39&gt;0,(E40+E41)/2)))</f>
        <v>0.2857142857142857</v>
      </c>
      <c r="F42" s="84">
        <f>IF(I38=0,F41,IF(I39=0,F40,IF(I39&gt;0,(F40+F41)/2)))</f>
        <v>0.21428571428571427</v>
      </c>
      <c r="G42" s="84">
        <f>IF(I38=0,G41,IF(I39=0,G40,IF(I39&gt;0,(G40+G41)/2)))</f>
        <v>7.1428571428571425E-2</v>
      </c>
      <c r="H42" s="77">
        <f>IF(I38=0,H41,IF(I39=0,H40,IF(I39&gt;0,(H40+H41)/2)))</f>
        <v>7.1428571428571425E-2</v>
      </c>
      <c r="I42" s="62">
        <f>IF(I38=0,"",IF(I38&gt;0,D42+E42+F42+G42+H42))</f>
        <v>0.99999999999999989</v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>
        <v>2</v>
      </c>
      <c r="E46" s="5">
        <v>3</v>
      </c>
      <c r="F46" s="4">
        <v>2</v>
      </c>
      <c r="G46" s="4">
        <v>0</v>
      </c>
      <c r="H46" s="6">
        <v>0</v>
      </c>
      <c r="I46" s="36">
        <f>SUM(D46:H46)</f>
        <v>7</v>
      </c>
      <c r="J46" s="36"/>
      <c r="K46" s="36"/>
    </row>
    <row r="47" spans="2:11" x14ac:dyDescent="0.25">
      <c r="B47" s="49" t="s">
        <v>10</v>
      </c>
      <c r="C47" s="28"/>
      <c r="D47" s="4">
        <v>1</v>
      </c>
      <c r="E47" s="5">
        <v>1</v>
      </c>
      <c r="F47" s="4">
        <v>4</v>
      </c>
      <c r="G47" s="4">
        <v>1</v>
      </c>
      <c r="H47" s="6">
        <v>0</v>
      </c>
      <c r="I47" s="36">
        <f>SUM(D47:H47)</f>
        <v>7</v>
      </c>
      <c r="J47" s="36"/>
      <c r="K47" s="36"/>
    </row>
    <row r="48" spans="2:11" x14ac:dyDescent="0.25">
      <c r="B48" s="49" t="s">
        <v>6</v>
      </c>
      <c r="C48" s="28"/>
      <c r="D48" s="42">
        <f>IF($I$46=0,"0%",IF($I$46&gt;0,D46/$I$46))</f>
        <v>0.2857142857142857</v>
      </c>
      <c r="E48" s="42">
        <f>IF($I$46=0,"0%",IF($I$46&gt;0,E46/$I$46))</f>
        <v>0.42857142857142855</v>
      </c>
      <c r="F48" s="42">
        <f>IF($I$46=0,"0%",IF($I$46&gt;0,F46/$I$46))</f>
        <v>0.2857142857142857</v>
      </c>
      <c r="G48" s="42">
        <f>IF($I$46=0,"0%",IF($I$46&gt;0,G46/$I$46))</f>
        <v>0</v>
      </c>
      <c r="H48" s="42">
        <f>IF($I$46=0,"0%",IF($I$46&gt;0,H46/$I$46))</f>
        <v>0</v>
      </c>
      <c r="I48" s="36"/>
      <c r="J48" s="36"/>
      <c r="K48" s="36"/>
    </row>
    <row r="49" spans="2:24" x14ac:dyDescent="0.25">
      <c r="B49" s="63" t="s">
        <v>27</v>
      </c>
      <c r="D49" s="42">
        <f>IF($I$47=0,"0%",IF($I$47&gt;0,D47/$I$47))</f>
        <v>0.14285714285714285</v>
      </c>
      <c r="E49" s="42">
        <f>IF($I$47=0,"0%",IF($I$47&gt;0,E47/$I$47))</f>
        <v>0.14285714285714285</v>
      </c>
      <c r="F49" s="42">
        <f>IF($I$47=0,"0%",IF($I$47&gt;0,F47/$I$47))</f>
        <v>0.5714285714285714</v>
      </c>
      <c r="G49" s="42">
        <f>IF($I$47=0,"0%",IF($I$47&gt;0,G47/$I$47))</f>
        <v>0.14285714285714285</v>
      </c>
      <c r="H49" s="42">
        <f>IF($I$47=0,"0%",IF($I$47&gt;0,H47/$I$47))</f>
        <v>0</v>
      </c>
    </row>
    <row r="50" spans="2:24" x14ac:dyDescent="0.25">
      <c r="B50" s="64">
        <f>D50+E50</f>
        <v>0.5</v>
      </c>
      <c r="D50" s="84">
        <f>IF(I46=0,D49,IF(I47=0,D48,IF(I47&gt;0,(D48+D49)/2)))</f>
        <v>0.21428571428571427</v>
      </c>
      <c r="E50" s="84">
        <f>IF(I46=0,E49,IF(I47=0,E48,IF(I47&gt;0,(E48+E49)/2)))</f>
        <v>0.2857142857142857</v>
      </c>
      <c r="F50" s="84">
        <f>IF(I46=0,F49,IF(I47=0,F48,IF(I47&gt;0,(F48+F49)/2)))</f>
        <v>0.42857142857142855</v>
      </c>
      <c r="G50" s="84">
        <f>IF(I46=0,G49,IF(I47=0,G48,IF(I47&gt;0,(G48+G49)/2)))</f>
        <v>7.1428571428571425E-2</v>
      </c>
      <c r="H50" s="77">
        <f>IF(I46=0,H49,IF(I47=0,H48,IF(I47&gt;0,(H48+H49)/2)))</f>
        <v>0</v>
      </c>
      <c r="I50" s="62">
        <f>IF(I46=0,"",IF(I46&gt;0,D50+E50+F50+G50+H50))</f>
        <v>1</v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57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56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568" priority="55" stopIfTrue="1" operator="greaterThanOrEqual">
      <formula>0.8</formula>
    </cfRule>
    <cfRule type="cellIs" dxfId="156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56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56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56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56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56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56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56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55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55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55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55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55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55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55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55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55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55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54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54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54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54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54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54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54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54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54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54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53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53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53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53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600-000000000000}">
      <formula1>"2e afname,…,Cito,"</formula1>
    </dataValidation>
    <dataValidation type="list" allowBlank="1" showInputMessage="1" showErrorMessage="1" sqref="B22" xr:uid="{00000000-0002-0000-1600-000001000000}">
      <formula1>"1e afname,…,Cito,"</formula1>
    </dataValidation>
    <dataValidation type="list" allowBlank="1" showInputMessage="1" showErrorMessage="1" sqref="B46" xr:uid="{00000000-0002-0000-1600-000002000000}">
      <formula1>"1e afname,…,Cito,DLE test,SVT,"</formula1>
    </dataValidation>
    <dataValidation type="list" allowBlank="1" showInputMessage="1" showErrorMessage="1" sqref="B31" xr:uid="{00000000-0002-0000-1600-000003000000}">
      <formula1>"2e afname,…,Cito,PI-dictee,DLE test,SVT,Aarnoutse"</formula1>
    </dataValidation>
    <dataValidation type="list" allowBlank="1" showInputMessage="1" showErrorMessage="1" sqref="B47" xr:uid="{00000000-0002-0000-1600-000004000000}">
      <formula1>"2e afname,…,Cito,DLE test,SVT,"</formula1>
    </dataValidation>
    <dataValidation type="list" allowBlank="1" showInputMessage="1" showErrorMessage="1" sqref="B39" xr:uid="{00000000-0002-0000-1600-000005000000}">
      <formula1>"2e afname,…,TTR,DLE test,SVT,"</formula1>
    </dataValidation>
    <dataValidation type="list" allowBlank="1" showInputMessage="1" showErrorMessage="1" sqref="B38" xr:uid="{00000000-0002-0000-1600-000006000000}">
      <formula1>"1e afname,…,TTR,DLE test,SVT,"</formula1>
    </dataValidation>
    <dataValidation type="list" allowBlank="1" showInputMessage="1" showErrorMessage="1" sqref="B30" xr:uid="{00000000-0002-0000-1600-000007000000}">
      <formula1>"1e afname,…,Cito,PI-dictee,DLE test,SVT,Aarnoutse"</formula1>
    </dataValidation>
    <dataValidation type="list" allowBlank="1" showInputMessage="1" showErrorMessage="1" sqref="B15" xr:uid="{00000000-0002-0000-1600-000008000000}">
      <formula1>"2e afname,…,Cito,DLE test,SVT,Aarnoutse"</formula1>
    </dataValidation>
    <dataValidation type="list" allowBlank="1" showInputMessage="1" showErrorMessage="1" sqref="B14" xr:uid="{00000000-0002-0000-1600-000009000000}">
      <formula1>"1e afname,…,Cito,DLE test,SVT,Aarnoutse"</formula1>
    </dataValidation>
    <dataValidation type="list" allowBlank="1" showInputMessage="1" showErrorMessage="1" sqref="B7" xr:uid="{00000000-0002-0000-1600-00000A000000}">
      <formula1>"2e afname,…,EMT,DMT,DLE test,SVT,DLT,"</formula1>
    </dataValidation>
    <dataValidation type="list" allowBlank="1" showInputMessage="1" showErrorMessage="1" sqref="B6" xr:uid="{00000000-0002-0000-16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indexed="12"/>
    <pageSetUpPr fitToPage="1"/>
  </sheetPr>
  <dimension ref="B1:AE52"/>
  <sheetViews>
    <sheetView showGridLines="0" showRowColHeaders="0" zoomScale="85" zoomScaleNormal="85" workbookViewId="0">
      <selection activeCell="AA13" sqref="AA1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33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139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53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53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533" priority="55" stopIfTrue="1" operator="greaterThanOrEqual">
      <formula>0.8</formula>
    </cfRule>
    <cfRule type="cellIs" dxfId="153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53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53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52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52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52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52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52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52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52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52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52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52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51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51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51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51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51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51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51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51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51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51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50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50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50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50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50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50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50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50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501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700-000000000000}">
      <formula1>"2e afname,…,Cito,"</formula1>
    </dataValidation>
    <dataValidation type="list" allowBlank="1" showInputMessage="1" showErrorMessage="1" sqref="B22" xr:uid="{00000000-0002-0000-1700-000001000000}">
      <formula1>"1e afname,…,Cito,"</formula1>
    </dataValidation>
    <dataValidation type="list" allowBlank="1" showInputMessage="1" showErrorMessage="1" sqref="B46" xr:uid="{00000000-0002-0000-1700-000002000000}">
      <formula1>"1e afname,…,Cito,DLE test,SVT,"</formula1>
    </dataValidation>
    <dataValidation type="list" allowBlank="1" showInputMessage="1" showErrorMessage="1" sqref="B31" xr:uid="{00000000-0002-0000-1700-000003000000}">
      <formula1>"2e afname,…,Cito,PI-dictee,DLE test,SVT,Aarnoutse"</formula1>
    </dataValidation>
    <dataValidation type="list" allowBlank="1" showInputMessage="1" showErrorMessage="1" sqref="B47" xr:uid="{00000000-0002-0000-1700-000004000000}">
      <formula1>"2e afname,…,Cito,DLE test,SVT,"</formula1>
    </dataValidation>
    <dataValidation type="list" allowBlank="1" showInputMessage="1" showErrorMessage="1" sqref="B39" xr:uid="{00000000-0002-0000-1700-000005000000}">
      <formula1>"2e afname,…,TTR,DLE test,SVT,"</formula1>
    </dataValidation>
    <dataValidation type="list" allowBlank="1" showInputMessage="1" showErrorMessage="1" sqref="B38" xr:uid="{00000000-0002-0000-1700-000006000000}">
      <formula1>"1e afname,…,TTR,DLE test,SVT,"</formula1>
    </dataValidation>
    <dataValidation type="list" allowBlank="1" showInputMessage="1" showErrorMessage="1" sqref="B30" xr:uid="{00000000-0002-0000-1700-000007000000}">
      <formula1>"1e afname,…,Cito,PI-dictee,DLE test,SVT,Aarnoutse"</formula1>
    </dataValidation>
    <dataValidation type="list" allowBlank="1" showInputMessage="1" showErrorMessage="1" sqref="B15" xr:uid="{00000000-0002-0000-1700-000008000000}">
      <formula1>"2e afname,…,Cito,DLE test,SVT,Aarnoutse"</formula1>
    </dataValidation>
    <dataValidation type="list" allowBlank="1" showInputMessage="1" showErrorMessage="1" sqref="B14" xr:uid="{00000000-0002-0000-1700-000009000000}">
      <formula1>"1e afname,…,Cito,DLE test,SVT,Aarnoutse"</formula1>
    </dataValidation>
    <dataValidation type="list" allowBlank="1" showInputMessage="1" showErrorMessage="1" sqref="B7" xr:uid="{00000000-0002-0000-1700-00000A000000}">
      <formula1>"2e afname,…,EMT,DMT,DLE test,SVT,DLT,"</formula1>
    </dataValidation>
    <dataValidation type="list" allowBlank="1" showInputMessage="1" showErrorMessage="1" sqref="B6" xr:uid="{00000000-0002-0000-17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indexed="12"/>
    <pageSetUpPr fitToPage="1"/>
  </sheetPr>
  <dimension ref="B1:AE52"/>
  <sheetViews>
    <sheetView showGridLines="0" showRowColHeaders="0" zoomScale="85" zoomScaleNormal="85" workbookViewId="0">
      <selection activeCell="Y15" sqref="Y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phoneticPr fontId="3" type="noConversion"/>
  <conditionalFormatting sqref="G35 G43 G11:H11">
    <cfRule type="cellIs" dxfId="150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49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498" priority="55" stopIfTrue="1" operator="greaterThanOrEqual">
      <formula>0.8</formula>
    </cfRule>
    <cfRule type="cellIs" dxfId="149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49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49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49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49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49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49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49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48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48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48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48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48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48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48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48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48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48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47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47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47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47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47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47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47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47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47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47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46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46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46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466" priority="10" stopIfTrue="1" operator="greaterThan">
      <formula>0.25</formula>
    </cfRule>
  </conditionalFormatting>
  <dataValidations count="12">
    <dataValidation type="list" allowBlank="1" showInputMessage="1" showErrorMessage="1" sqref="B23" xr:uid="{00000000-0002-0000-1800-000000000000}">
      <formula1>"2e afname,…,Cito,"</formula1>
    </dataValidation>
    <dataValidation type="list" allowBlank="1" showInputMessage="1" showErrorMessage="1" sqref="B22" xr:uid="{00000000-0002-0000-1800-000001000000}">
      <formula1>"1e afname,…,Cito,"</formula1>
    </dataValidation>
    <dataValidation type="list" allowBlank="1" showInputMessage="1" showErrorMessage="1" sqref="B46" xr:uid="{00000000-0002-0000-1800-000002000000}">
      <formula1>"1e afname,…,Cito,DLE test,SVT,"</formula1>
    </dataValidation>
    <dataValidation type="list" allowBlank="1" showInputMessage="1" showErrorMessage="1" sqref="B31" xr:uid="{00000000-0002-0000-1800-000003000000}">
      <formula1>"2e afname,…,Cito,PI-dictee,DLE test,SVT,Aarnoutse"</formula1>
    </dataValidation>
    <dataValidation type="list" allowBlank="1" showInputMessage="1" showErrorMessage="1" sqref="B47" xr:uid="{00000000-0002-0000-1800-000004000000}">
      <formula1>"2e afname,…,Cito,DLE test,SVT,"</formula1>
    </dataValidation>
    <dataValidation type="list" allowBlank="1" showInputMessage="1" showErrorMessage="1" sqref="B39" xr:uid="{00000000-0002-0000-1800-000005000000}">
      <formula1>"2e afname,…,TTR,DLE test,SVT,"</formula1>
    </dataValidation>
    <dataValidation type="list" allowBlank="1" showInputMessage="1" showErrorMessage="1" sqref="B38" xr:uid="{00000000-0002-0000-1800-000006000000}">
      <formula1>"1e afname,…,TTR,DLE test,SVT,"</formula1>
    </dataValidation>
    <dataValidation type="list" allowBlank="1" showInputMessage="1" showErrorMessage="1" sqref="B30" xr:uid="{00000000-0002-0000-1800-000007000000}">
      <formula1>"1e afname,…,Cito,PI-dictee,DLE test,SVT,Aarnoutse"</formula1>
    </dataValidation>
    <dataValidation type="list" allowBlank="1" showInputMessage="1" showErrorMessage="1" sqref="B15" xr:uid="{00000000-0002-0000-1800-000008000000}">
      <formula1>"2e afname,…,Cito,DLE test,SVT,Aarnoutse"</formula1>
    </dataValidation>
    <dataValidation type="list" allowBlank="1" showInputMessage="1" showErrorMessage="1" sqref="B14" xr:uid="{00000000-0002-0000-1800-000009000000}">
      <formula1>"1e afname,…,Cito,DLE test,SVT,Aarnoutse"</formula1>
    </dataValidation>
    <dataValidation type="list" allowBlank="1" showInputMessage="1" showErrorMessage="1" sqref="B7" xr:uid="{00000000-0002-0000-1800-00000A000000}">
      <formula1>"2e afname,…,EMT,DMT,DLE test,SVT,DLT,"</formula1>
    </dataValidation>
    <dataValidation type="list" allowBlank="1" showInputMessage="1" showErrorMessage="1" sqref="B6" xr:uid="{00000000-0002-0000-1800-00000B00000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53424-744F-441A-8366-03314551529F}">
  <sheetPr>
    <tabColor rgb="FF00B0F0"/>
  </sheetPr>
  <dimension ref="A1:Q22"/>
  <sheetViews>
    <sheetView showGridLines="0" showRowColHeaders="0" zoomScale="125" zoomScaleNormal="125" workbookViewId="0"/>
  </sheetViews>
  <sheetFormatPr defaultColWidth="9.1796875" defaultRowHeight="12.5" x14ac:dyDescent="0.25"/>
  <cols>
    <col min="1" max="1" width="17.26953125" style="119" customWidth="1"/>
    <col min="2" max="4" width="5.7265625" style="30" customWidth="1"/>
    <col min="5" max="29" width="5.7265625" style="27" customWidth="1"/>
    <col min="30" max="16384" width="9.1796875" style="27"/>
  </cols>
  <sheetData>
    <row r="1" spans="1:17" s="53" customFormat="1" ht="29.25" customHeight="1" x14ac:dyDescent="0.25">
      <c r="A1" s="66"/>
      <c r="B1" s="112"/>
      <c r="C1" s="112"/>
      <c r="D1" s="112"/>
    </row>
    <row r="2" spans="1:17" s="53" customFormat="1" x14ac:dyDescent="0.25">
      <c r="A2" s="66"/>
      <c r="B2" s="112"/>
      <c r="C2" s="112"/>
      <c r="D2" s="112"/>
      <c r="O2" s="113"/>
    </row>
    <row r="3" spans="1:17" s="53" customFormat="1" ht="15.5" x14ac:dyDescent="0.35">
      <c r="A3" s="66"/>
      <c r="B3" s="11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17" s="53" customFormat="1" x14ac:dyDescent="0.25">
      <c r="A4" s="56"/>
      <c r="B4" s="56"/>
    </row>
    <row r="5" spans="1:17" s="121" customFormat="1" ht="30" customHeight="1" x14ac:dyDescent="0.25">
      <c r="A5" s="118"/>
      <c r="B5" s="118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18"/>
    </row>
    <row r="6" spans="1:17" s="53" customFormat="1" x14ac:dyDescent="0.25">
      <c r="A6" s="66"/>
      <c r="B6" s="123"/>
      <c r="C6" s="257"/>
      <c r="D6" s="257"/>
      <c r="E6" s="257"/>
      <c r="F6" s="123"/>
      <c r="G6" s="123"/>
      <c r="H6" s="123"/>
      <c r="I6" s="123"/>
      <c r="J6" s="123"/>
      <c r="K6" s="123"/>
      <c r="L6" s="123"/>
      <c r="M6" s="123"/>
      <c r="N6" s="123"/>
      <c r="O6" s="124"/>
      <c r="P6" s="125"/>
      <c r="Q6" s="125"/>
    </row>
    <row r="7" spans="1:17" s="116" customFormat="1" ht="30.75" customHeight="1" x14ac:dyDescent="0.25">
      <c r="A7" s="117"/>
      <c r="B7" s="135"/>
      <c r="C7" s="259">
        <f>knoppenblad!$H$12</f>
        <v>2022</v>
      </c>
      <c r="D7" s="259"/>
      <c r="E7" s="259"/>
      <c r="F7" s="259"/>
      <c r="G7" s="136"/>
      <c r="H7" s="258" t="str">
        <f>knoppenblad!$D$7</f>
        <v>PROEFSCHOOL</v>
      </c>
      <c r="I7" s="258"/>
      <c r="J7" s="258"/>
      <c r="K7" s="258"/>
      <c r="L7" s="134"/>
      <c r="M7" s="260">
        <f>C7+1</f>
        <v>2023</v>
      </c>
      <c r="N7" s="260"/>
      <c r="O7" s="260"/>
      <c r="P7" s="260"/>
      <c r="Q7" s="136"/>
    </row>
    <row r="8" spans="1:17" s="114" customFormat="1" ht="12.75" customHeight="1" x14ac:dyDescent="0.25">
      <c r="A8" s="10"/>
      <c r="B8" s="126"/>
      <c r="C8" s="127"/>
      <c r="D8" s="127"/>
      <c r="E8" s="127"/>
      <c r="F8" s="128"/>
      <c r="G8" s="129"/>
      <c r="H8" s="129"/>
      <c r="I8" s="129"/>
      <c r="J8" s="128"/>
      <c r="K8" s="127"/>
      <c r="L8" s="127"/>
      <c r="M8" s="127"/>
      <c r="N8" s="130"/>
      <c r="O8" s="131"/>
      <c r="P8" s="131"/>
      <c r="Q8" s="131"/>
    </row>
    <row r="9" spans="1:17" s="53" customFormat="1" ht="15.5" x14ac:dyDescent="0.35">
      <c r="A9" s="111"/>
      <c r="B9" s="111"/>
      <c r="C9" s="122"/>
      <c r="D9" s="122"/>
      <c r="E9" s="122"/>
      <c r="F9" s="111"/>
      <c r="G9" s="111"/>
      <c r="H9" s="111"/>
      <c r="I9" s="111"/>
      <c r="J9" s="111"/>
      <c r="K9" s="111"/>
      <c r="L9" s="111"/>
      <c r="M9" s="111"/>
      <c r="N9" s="111"/>
    </row>
    <row r="10" spans="1:17" s="53" customFormat="1" ht="12.75" customHeight="1" x14ac:dyDescent="0.25">
      <c r="A10" s="66"/>
      <c r="B10" s="66"/>
      <c r="C10" s="122"/>
      <c r="D10" s="122"/>
      <c r="E10" s="122"/>
      <c r="F10" s="55"/>
      <c r="G10" s="55"/>
      <c r="H10" s="55"/>
      <c r="I10" s="55"/>
      <c r="J10" s="55"/>
      <c r="K10" s="55"/>
      <c r="L10" s="56"/>
      <c r="M10" s="120"/>
      <c r="N10" s="115"/>
    </row>
    <row r="11" spans="1:17" s="53" customFormat="1" x14ac:dyDescent="0.25">
      <c r="A11" s="66"/>
      <c r="B11" s="112"/>
      <c r="C11" s="112"/>
      <c r="D11" s="112"/>
      <c r="M11" s="113"/>
    </row>
    <row r="12" spans="1:17" s="53" customFormat="1" x14ac:dyDescent="0.25">
      <c r="A12" s="66"/>
      <c r="B12" s="112"/>
      <c r="C12" s="112"/>
      <c r="D12" s="112"/>
      <c r="M12" s="113"/>
    </row>
    <row r="13" spans="1:17" s="53" customFormat="1" x14ac:dyDescent="0.25">
      <c r="A13" s="66"/>
      <c r="B13" s="112"/>
      <c r="C13" s="112"/>
      <c r="D13" s="112"/>
      <c r="M13" s="113"/>
    </row>
    <row r="14" spans="1:17" s="53" customFormat="1" x14ac:dyDescent="0.25">
      <c r="A14" s="66"/>
      <c r="B14" s="112"/>
      <c r="C14" s="112"/>
      <c r="D14" s="112"/>
    </row>
    <row r="15" spans="1:17" s="53" customFormat="1" x14ac:dyDescent="0.25">
      <c r="A15" s="66"/>
      <c r="B15" s="112"/>
      <c r="C15" s="112"/>
      <c r="D15" s="112"/>
    </row>
    <row r="16" spans="1:17" s="53" customFormat="1" x14ac:dyDescent="0.25">
      <c r="A16" s="66"/>
      <c r="B16" s="112"/>
      <c r="C16" s="112"/>
      <c r="D16" s="112"/>
    </row>
    <row r="17" spans="1:4" s="53" customFormat="1" x14ac:dyDescent="0.25">
      <c r="A17" s="66"/>
      <c r="B17" s="112"/>
      <c r="C17" s="112"/>
      <c r="D17" s="112"/>
    </row>
    <row r="18" spans="1:4" s="53" customFormat="1" x14ac:dyDescent="0.25">
      <c r="A18" s="66"/>
      <c r="B18" s="112"/>
      <c r="C18" s="112"/>
      <c r="D18" s="112"/>
    </row>
    <row r="19" spans="1:4" s="53" customFormat="1" x14ac:dyDescent="0.25">
      <c r="A19" s="66"/>
      <c r="B19" s="112"/>
      <c r="C19" s="112"/>
      <c r="D19" s="112"/>
    </row>
    <row r="20" spans="1:4" s="53" customFormat="1" x14ac:dyDescent="0.25">
      <c r="A20" s="66"/>
      <c r="B20" s="112"/>
      <c r="C20" s="112"/>
      <c r="D20" s="112"/>
    </row>
    <row r="21" spans="1:4" s="53" customFormat="1" x14ac:dyDescent="0.25">
      <c r="A21" s="66"/>
      <c r="B21" s="112"/>
      <c r="C21" s="112"/>
      <c r="D21" s="112"/>
    </row>
    <row r="22" spans="1:4" s="53" customFormat="1" x14ac:dyDescent="0.25">
      <c r="A22" s="66"/>
      <c r="B22" s="112"/>
      <c r="C22" s="112"/>
      <c r="D22" s="112"/>
    </row>
  </sheetData>
  <mergeCells count="4">
    <mergeCell ref="C6:E6"/>
    <mergeCell ref="C7:F7"/>
    <mergeCell ref="H7:K7"/>
    <mergeCell ref="M7:P7"/>
  </mergeCells>
  <pageMargins left="0.6" right="0.54" top="1.33" bottom="1" header="0.5" footer="0.5"/>
  <pageSetup paperSize="9" scale="112" orientation="landscape" horizontalDpi="4294967293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indexed="12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103</v>
      </c>
      <c r="C6" s="29"/>
      <c r="D6" s="82">
        <f>'groep 8(A)'!D6</f>
        <v>1</v>
      </c>
      <c r="E6" s="82">
        <f>'groep 8(A)'!E6</f>
        <v>2</v>
      </c>
      <c r="F6" s="82">
        <f>'groep 8(A)'!F6</f>
        <v>3</v>
      </c>
      <c r="G6" s="82">
        <f>'groep 8(A)'!G6</f>
        <v>1</v>
      </c>
      <c r="H6" s="82">
        <f>'groep 8(A)'!H6</f>
        <v>0</v>
      </c>
      <c r="I6" s="83">
        <f t="shared" ref="I6:I13" si="0">SUM(D6:H6)</f>
        <v>7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104</v>
      </c>
      <c r="C7" s="29"/>
      <c r="D7" s="82">
        <f>'groep 8(A)'!D7</f>
        <v>0</v>
      </c>
      <c r="E7" s="82">
        <f>'groep 8(A)'!E7</f>
        <v>0</v>
      </c>
      <c r="F7" s="82">
        <f>'groep 8(A)'!F7</f>
        <v>0</v>
      </c>
      <c r="G7" s="82">
        <f>'groep 8(A)'!G7</f>
        <v>0</v>
      </c>
      <c r="H7" s="82">
        <f>'groep 8(A)'!H7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105</v>
      </c>
      <c r="C8" s="29"/>
      <c r="D8" s="82">
        <f>'groep 8B'!D6</f>
        <v>0</v>
      </c>
      <c r="E8" s="82">
        <f>'groep 8B'!E6</f>
        <v>0</v>
      </c>
      <c r="F8" s="82">
        <f>'groep 8B'!F6</f>
        <v>0</v>
      </c>
      <c r="G8" s="82">
        <f>'groep 8B'!G6</f>
        <v>0</v>
      </c>
      <c r="H8" s="82">
        <f>'groep 8B'!H6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106</v>
      </c>
      <c r="C9" s="28"/>
      <c r="D9" s="82">
        <f>'groep 8B'!D7</f>
        <v>0</v>
      </c>
      <c r="E9" s="82">
        <f>'groep 8B'!E7</f>
        <v>0</v>
      </c>
      <c r="F9" s="82">
        <f>'groep 8B'!F7</f>
        <v>0</v>
      </c>
      <c r="G9" s="82">
        <f>'groep 8B'!G7</f>
        <v>0</v>
      </c>
      <c r="H9" s="82">
        <f>'groep 8B'!H7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107</v>
      </c>
      <c r="C10" s="28"/>
      <c r="D10" s="82">
        <f>'groep 8C'!D6</f>
        <v>0</v>
      </c>
      <c r="E10" s="82">
        <f>'groep 8C'!E6</f>
        <v>0</v>
      </c>
      <c r="F10" s="82">
        <f>'groep 8C'!F6</f>
        <v>0</v>
      </c>
      <c r="G10" s="82">
        <f>'groep 8C'!G6</f>
        <v>0</v>
      </c>
      <c r="H10" s="82">
        <f>'groep 8C'!H6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108</v>
      </c>
      <c r="C11" s="28"/>
      <c r="D11" s="82">
        <f>'groep 8C'!D7</f>
        <v>0</v>
      </c>
      <c r="E11" s="82">
        <f>'groep 8C'!E7</f>
        <v>0</v>
      </c>
      <c r="F11" s="82">
        <f>'groep 8C'!F7</f>
        <v>0</v>
      </c>
      <c r="G11" s="82">
        <f>'groep 8C'!G7</f>
        <v>0</v>
      </c>
      <c r="H11" s="82">
        <f>'groep 8C'!H7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>
        <f>IF(I6=0,"0%",IF(I6&gt;0,(D6+D8+D10)/(I6+I8+I10)))</f>
        <v>0.14285714285714285</v>
      </c>
      <c r="E12" s="85">
        <f>IF(I6=0,"0%",IF(I6&gt;0,(E6+E8+E10)/(I6+I8+I10)))</f>
        <v>0.2857142857142857</v>
      </c>
      <c r="F12" s="85">
        <f>IF(I6=0,"0%",IF(I6&gt;0,(F6+F8+F10)/(I6+I8+I10)))</f>
        <v>0.42857142857142855</v>
      </c>
      <c r="G12" s="85">
        <f>IF(I6=0,"0%",IF(I6&gt;0,(G6+G8+G10)/(I6+I8+I10)))</f>
        <v>0.14285714285714285</v>
      </c>
      <c r="H12" s="85">
        <f>IF(I6=0,"0%",IF(I6&gt;0,(H6+H8+H10)/(I6+I8+I10)))</f>
        <v>0</v>
      </c>
      <c r="I12" s="62">
        <f t="shared" si="0"/>
        <v>1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103</v>
      </c>
      <c r="C17" s="29"/>
      <c r="D17" s="82">
        <f>'groep 8(A)'!D14</f>
        <v>3</v>
      </c>
      <c r="E17" s="82">
        <f>'groep 8(A)'!E14</f>
        <v>2</v>
      </c>
      <c r="F17" s="82">
        <f>'groep 8(A)'!F14</f>
        <v>0</v>
      </c>
      <c r="G17" s="82">
        <f>'groep 8(A)'!G14</f>
        <v>2</v>
      </c>
      <c r="H17" s="82">
        <f>'groep 8(A)'!H14</f>
        <v>0</v>
      </c>
      <c r="I17" s="83">
        <f t="shared" ref="I17:I24" si="1">SUM(D17:H17)</f>
        <v>7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104</v>
      </c>
      <c r="C18" s="29"/>
      <c r="D18" s="82">
        <f>'groep 8(A)'!D15</f>
        <v>0</v>
      </c>
      <c r="E18" s="82">
        <f>'groep 8(A)'!E15</f>
        <v>1</v>
      </c>
      <c r="F18" s="82">
        <f>'groep 8(A)'!F15</f>
        <v>1</v>
      </c>
      <c r="G18" s="82">
        <f>'groep 8(A)'!G15</f>
        <v>4</v>
      </c>
      <c r="H18" s="82">
        <f>'groep 8(A)'!H15</f>
        <v>1</v>
      </c>
      <c r="I18" s="83">
        <f t="shared" si="1"/>
        <v>7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105</v>
      </c>
      <c r="C19" s="29"/>
      <c r="D19" s="82">
        <f>'groep 8B'!D14</f>
        <v>0</v>
      </c>
      <c r="E19" s="82">
        <f>'groep 8B'!E14</f>
        <v>0</v>
      </c>
      <c r="F19" s="82">
        <f>'groep 8B'!F14</f>
        <v>0</v>
      </c>
      <c r="G19" s="82">
        <f>'groep 8B'!G14</f>
        <v>0</v>
      </c>
      <c r="H19" s="82">
        <f>'groep 8B'!H14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106</v>
      </c>
      <c r="C20" s="28"/>
      <c r="D20" s="82">
        <f>'groep 8B'!D15</f>
        <v>0</v>
      </c>
      <c r="E20" s="82">
        <f>'groep 8B'!E15</f>
        <v>0</v>
      </c>
      <c r="F20" s="82">
        <f>'groep 8B'!F15</f>
        <v>0</v>
      </c>
      <c r="G20" s="82">
        <f>'groep 8B'!G15</f>
        <v>0</v>
      </c>
      <c r="H20" s="82">
        <f>'groep 8B'!H15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107</v>
      </c>
      <c r="C21" s="28"/>
      <c r="D21" s="82">
        <f>'groep 8C'!D14</f>
        <v>0</v>
      </c>
      <c r="E21" s="82">
        <f>'groep 8C'!E14</f>
        <v>0</v>
      </c>
      <c r="F21" s="82">
        <f>'groep 8C'!F14</f>
        <v>0</v>
      </c>
      <c r="G21" s="82">
        <f>'groep 8C'!G14</f>
        <v>0</v>
      </c>
      <c r="H21" s="82">
        <f>'groep 8C'!H14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108</v>
      </c>
      <c r="C22" s="28"/>
      <c r="D22" s="82">
        <f>'groep 8C'!D15</f>
        <v>0</v>
      </c>
      <c r="E22" s="82">
        <f>'groep 8C'!E15</f>
        <v>0</v>
      </c>
      <c r="F22" s="82">
        <f>'groep 8C'!F15</f>
        <v>0</v>
      </c>
      <c r="G22" s="82">
        <f>'groep 8C'!G15</f>
        <v>0</v>
      </c>
      <c r="H22" s="82">
        <f>'groep 8C'!H15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>
        <f>IF(I17=0,"0%",IF(I17&gt;0,(D17+D19+D21)/(I17+I19+I21)))</f>
        <v>0.42857142857142855</v>
      </c>
      <c r="E23" s="85">
        <f>IF(I17=0,"0%",IF(I17&gt;0,(E17+E19+E21)/(I17+I19+I21)))</f>
        <v>0.2857142857142857</v>
      </c>
      <c r="F23" s="85">
        <f>IF(I17=0,"0%",IF(I17&gt;0,(F17+F19+F21)/(I17+I19+I21)))</f>
        <v>0</v>
      </c>
      <c r="G23" s="85">
        <f>IF(I17=0,"0%",IF(I17&gt;0,(G17+G19+G21)/(I17+I19+I21)))</f>
        <v>0.2857142857142857</v>
      </c>
      <c r="H23" s="85">
        <f>IF(I17=0,"0%",IF(I17&gt;0,(H17+H19+H21)/(I17+I19+I21)))</f>
        <v>0</v>
      </c>
      <c r="I23" s="62">
        <f t="shared" si="1"/>
        <v>0.99999999999999989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>
        <f>IF(I18=0,"0%",IF(I18&gt;0,(D18+D20+D22)/(I18+I20+I22)))</f>
        <v>0</v>
      </c>
      <c r="E24" s="85">
        <f>IF(I18=0,"0%",IF(I18&gt;0,(E18+E20+E22)/(I18+I20+I22)))</f>
        <v>0.14285714285714285</v>
      </c>
      <c r="F24" s="85">
        <f>IF(I18=0,"0%",IF(I18&gt;0,(F18+F20+F22)/(I18+I20+I22)))</f>
        <v>0.14285714285714285</v>
      </c>
      <c r="G24" s="85">
        <f>IF(I18=0,"0%",IF(I18&gt;0,(G18+G20+G22)/(I18+I20+I22)))</f>
        <v>0.5714285714285714</v>
      </c>
      <c r="H24" s="85">
        <f>IF(I18=0,"0%",IF(I18&gt;0,(H18+H20+H22)/(I18+I20+I22)))</f>
        <v>0.14285714285714285</v>
      </c>
      <c r="I24" s="62">
        <f t="shared" si="1"/>
        <v>1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21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103</v>
      </c>
      <c r="C28" s="29"/>
      <c r="D28" s="82">
        <f>'groep 8(A)'!D22</f>
        <v>2</v>
      </c>
      <c r="E28" s="82">
        <f>'groep 8(A)'!E22</f>
        <v>2</v>
      </c>
      <c r="F28" s="82">
        <f>'groep 8(A)'!F22</f>
        <v>2</v>
      </c>
      <c r="G28" s="82">
        <f>'groep 8(A)'!G22</f>
        <v>1</v>
      </c>
      <c r="H28" s="82">
        <f>'groep 8(A)'!H22</f>
        <v>0</v>
      </c>
      <c r="I28" s="83">
        <f t="shared" ref="I28:I35" si="2">SUM(D28:H28)</f>
        <v>7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104</v>
      </c>
      <c r="C29" s="29"/>
      <c r="D29" s="82">
        <f>'groep 8(A)'!D23</f>
        <v>1</v>
      </c>
      <c r="E29" s="82">
        <f>'groep 8(A)'!E23</f>
        <v>0</v>
      </c>
      <c r="F29" s="82">
        <f>'groep 8(A)'!F23</f>
        <v>5</v>
      </c>
      <c r="G29" s="82">
        <f>'groep 8(A)'!G23</f>
        <v>1</v>
      </c>
      <c r="H29" s="82">
        <f>'groep 8(A)'!H23</f>
        <v>0</v>
      </c>
      <c r="I29" s="83">
        <f t="shared" si="2"/>
        <v>7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105</v>
      </c>
      <c r="C30" s="29"/>
      <c r="D30" s="82">
        <f>'groep 8B'!D22</f>
        <v>0</v>
      </c>
      <c r="E30" s="82">
        <f>'groep 8B'!E22</f>
        <v>0</v>
      </c>
      <c r="F30" s="82">
        <f>'groep 8B'!F22</f>
        <v>0</v>
      </c>
      <c r="G30" s="82">
        <f>'groep 8B'!G22</f>
        <v>0</v>
      </c>
      <c r="H30" s="82">
        <f>'groep 8B'!H22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106</v>
      </c>
      <c r="C31" s="28"/>
      <c r="D31" s="82">
        <f>'groep 8B'!D23</f>
        <v>0</v>
      </c>
      <c r="E31" s="82">
        <f>'groep 8B'!E23</f>
        <v>0</v>
      </c>
      <c r="F31" s="82">
        <f>'groep 8B'!F23</f>
        <v>0</v>
      </c>
      <c r="G31" s="82">
        <f>'groep 8B'!G23</f>
        <v>0</v>
      </c>
      <c r="H31" s="82">
        <f>'groep 8B'!H23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107</v>
      </c>
      <c r="C32" s="28"/>
      <c r="D32" s="82">
        <f>'groep 8C'!D22</f>
        <v>0</v>
      </c>
      <c r="E32" s="82">
        <f>'groep 8C'!E22</f>
        <v>0</v>
      </c>
      <c r="F32" s="82">
        <f>'groep 8C'!F22</f>
        <v>0</v>
      </c>
      <c r="G32" s="82">
        <f>'groep 8C'!G22</f>
        <v>0</v>
      </c>
      <c r="H32" s="82">
        <f>'groep 8C'!H22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108</v>
      </c>
      <c r="C33" s="28"/>
      <c r="D33" s="82">
        <f>'groep 8C'!D23</f>
        <v>0</v>
      </c>
      <c r="E33" s="82">
        <f>'groep 8C'!E23</f>
        <v>0</v>
      </c>
      <c r="F33" s="82">
        <f>'groep 8C'!F23</f>
        <v>0</v>
      </c>
      <c r="G33" s="82">
        <f>'groep 8C'!G23</f>
        <v>0</v>
      </c>
      <c r="H33" s="82">
        <f>'groep 8C'!H23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>
        <f>IF(I28=0,"0%",IF(I28&gt;0,(D28+D30+D32)/(I28+I30+I32)))</f>
        <v>0.2857142857142857</v>
      </c>
      <c r="E34" s="85">
        <f>IF(I28=0,"0%",IF(I28&gt;0,(E28+E30+E32)/(I28+I30+I32)))</f>
        <v>0.2857142857142857</v>
      </c>
      <c r="F34" s="85">
        <f>IF(I28=0,"0%",IF(I28&gt;0,(F28+F30+F32)/(I28+I30+I32)))</f>
        <v>0.2857142857142857</v>
      </c>
      <c r="G34" s="85">
        <f>IF(I28=0,"0%",IF(I28&gt;0,(G28+G30+G32)/(I28+I30+I32)))</f>
        <v>0.14285714285714285</v>
      </c>
      <c r="H34" s="85">
        <f>IF(I28=0,"0%",IF(I28&gt;0,(H28+H30+H32)/(I28+I30+I32)))</f>
        <v>0</v>
      </c>
      <c r="I34" s="62">
        <f t="shared" si="2"/>
        <v>1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>
        <f>IF(I29=0,"0%",IF(I29&gt;0,(D29+D31+D33)/(I29+I31+I33)))</f>
        <v>0.14285714285714285</v>
      </c>
      <c r="E35" s="85">
        <f>IF(I29=0,"0%",IF(I29&gt;0,(E29+E31+E33)/(I29+I31+I33)))</f>
        <v>0</v>
      </c>
      <c r="F35" s="85">
        <f>IF(I29=0,"0%",IF(I29&gt;0,(F29+F31+F33)/(I29+I31+I33)))</f>
        <v>0.7142857142857143</v>
      </c>
      <c r="G35" s="85">
        <f>IF(I29=0,"0%",IF(I29&gt;0,(G29+G31+G33)/(I29+I31+I33)))</f>
        <v>0.14285714285714285</v>
      </c>
      <c r="H35" s="85">
        <f>IF(I29=0,"0%",IF(I29&gt;0,(H29+H31+H33)/(I29+I31+I33)))</f>
        <v>0</v>
      </c>
      <c r="I35" s="62">
        <f t="shared" si="2"/>
        <v>1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103</v>
      </c>
      <c r="C39" s="29"/>
      <c r="D39" s="82">
        <f>'groep 8(A)'!D30</f>
        <v>2</v>
      </c>
      <c r="E39" s="82">
        <f>'groep 8(A)'!E30</f>
        <v>0</v>
      </c>
      <c r="F39" s="82">
        <f>'groep 8(A)'!F30</f>
        <v>3</v>
      </c>
      <c r="G39" s="82">
        <f>'groep 8(A)'!G30</f>
        <v>2</v>
      </c>
      <c r="H39" s="82">
        <f>'groep 8(A)'!H30</f>
        <v>0</v>
      </c>
      <c r="I39" s="83">
        <f t="shared" ref="I39:I46" si="3">SUM(D39:H39)</f>
        <v>7</v>
      </c>
      <c r="J39" s="36"/>
      <c r="K39" s="36"/>
      <c r="L39" s="36"/>
      <c r="M39" s="36"/>
    </row>
    <row r="40" spans="2:20" x14ac:dyDescent="0.25">
      <c r="B40" s="29" t="s">
        <v>104</v>
      </c>
      <c r="C40" s="29"/>
      <c r="D40" s="82">
        <f>'groep 8(A)'!D31</f>
        <v>1</v>
      </c>
      <c r="E40" s="82">
        <f>'groep 8(A)'!E31</f>
        <v>0</v>
      </c>
      <c r="F40" s="82">
        <f>'groep 8(A)'!F31</f>
        <v>4</v>
      </c>
      <c r="G40" s="82">
        <f>'groep 8(A)'!G31</f>
        <v>2</v>
      </c>
      <c r="H40" s="82">
        <f>'groep 8(A)'!H31</f>
        <v>0</v>
      </c>
      <c r="I40" s="83">
        <f t="shared" si="3"/>
        <v>7</v>
      </c>
      <c r="J40" s="36"/>
      <c r="K40" s="36"/>
      <c r="L40" s="36"/>
      <c r="M40" s="36"/>
    </row>
    <row r="41" spans="2:20" x14ac:dyDescent="0.25">
      <c r="B41" s="29" t="s">
        <v>105</v>
      </c>
      <c r="C41" s="29"/>
      <c r="D41" s="82">
        <f>'groep 8B'!D30</f>
        <v>0</v>
      </c>
      <c r="E41" s="82">
        <f>'groep 8B'!E30</f>
        <v>0</v>
      </c>
      <c r="F41" s="82">
        <f>'groep 8B'!F30</f>
        <v>0</v>
      </c>
      <c r="G41" s="82">
        <f>'groep 8B'!G30</f>
        <v>0</v>
      </c>
      <c r="H41" s="82">
        <f>'groep 8B'!H30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106</v>
      </c>
      <c r="C42" s="28"/>
      <c r="D42" s="82">
        <f>'groep 8B'!D31</f>
        <v>0</v>
      </c>
      <c r="E42" s="82">
        <f>'groep 8B'!E31</f>
        <v>0</v>
      </c>
      <c r="F42" s="82">
        <f>'groep 8B'!F31</f>
        <v>0</v>
      </c>
      <c r="G42" s="82">
        <f>'groep 8B'!G31</f>
        <v>0</v>
      </c>
      <c r="H42" s="82">
        <f>'groep 8B'!H31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107</v>
      </c>
      <c r="C43" s="28"/>
      <c r="D43" s="82">
        <f>'groep 8C'!D30</f>
        <v>0</v>
      </c>
      <c r="E43" s="82">
        <f>'groep 8C'!E30</f>
        <v>0</v>
      </c>
      <c r="F43" s="82">
        <f>'groep 8C'!F30</f>
        <v>0</v>
      </c>
      <c r="G43" s="82">
        <f>'groep 8C'!G30</f>
        <v>0</v>
      </c>
      <c r="H43" s="82">
        <f>'groep 8C'!H30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108</v>
      </c>
      <c r="C44" s="28"/>
      <c r="D44" s="82">
        <f>'groep 8C'!D31</f>
        <v>0</v>
      </c>
      <c r="E44" s="82">
        <f>'groep 8C'!E31</f>
        <v>0</v>
      </c>
      <c r="F44" s="82">
        <f>'groep 8C'!F31</f>
        <v>0</v>
      </c>
      <c r="G44" s="82">
        <f>'groep 8C'!G31</f>
        <v>0</v>
      </c>
      <c r="H44" s="82">
        <f>'groep 8C'!H31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>
        <f>IF(I39=0,"0%",IF(I39&gt;0,(D39+D41+D43)/(I39+I41+I43)))</f>
        <v>0.2857142857142857</v>
      </c>
      <c r="E45" s="85">
        <f>IF(I39=0,"0%",IF(I39&gt;0,(E39+E41+E43)/(I39+I41+I43)))</f>
        <v>0</v>
      </c>
      <c r="F45" s="85">
        <f>IF(I39=0,"0%",IF(I39&gt;0,(F39+F41+F43)/(I39+I41+I43)))</f>
        <v>0.42857142857142855</v>
      </c>
      <c r="G45" s="85">
        <f>IF(I39=0,"0%",IF(I39&gt;0,(G39+G41+G43)/(I39+I41+I43)))</f>
        <v>0.2857142857142857</v>
      </c>
      <c r="H45" s="85">
        <f>IF(I39=0,"0%",IF(I39&gt;0,(H39+H41+H43)/(I39+I41+I43)))</f>
        <v>0</v>
      </c>
      <c r="I45" s="62">
        <f t="shared" si="3"/>
        <v>0.99999999999999989</v>
      </c>
    </row>
    <row r="46" spans="2:20" x14ac:dyDescent="0.25">
      <c r="B46" s="63" t="s">
        <v>59</v>
      </c>
      <c r="D46" s="85">
        <f>IF(I40=0,"0%",IF(I40&gt;0,(D40+D42+D44)/(I40+I42+I44)))</f>
        <v>0.14285714285714285</v>
      </c>
      <c r="E46" s="85">
        <f>IF(I40=0,"0%",IF(I40&gt;0,(E40+E42+E44)/(I40+I42+I44)))</f>
        <v>0</v>
      </c>
      <c r="F46" s="85">
        <f>IF(I40=0,"0%",IF(I40&gt;0,(F40+F42+F44)/(I40+I42+I44)))</f>
        <v>0.5714285714285714</v>
      </c>
      <c r="G46" s="85">
        <f>IF(I40=0,"0%",IF(I40&gt;0,(G40+G42+G44)/(I40+I42+I44)))</f>
        <v>0.2857142857142857</v>
      </c>
      <c r="H46" s="85">
        <f>IF(I40=0,"0%",IF(I40&gt;0,(H40+H42+H44)/(I40+I42+I44)))</f>
        <v>0</v>
      </c>
      <c r="I46" s="62">
        <f t="shared" si="3"/>
        <v>0.99999999999999989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103</v>
      </c>
      <c r="C50" s="29"/>
      <c r="D50" s="82">
        <f>'groep 8(A)'!D38</f>
        <v>2</v>
      </c>
      <c r="E50" s="82">
        <f>'groep 8(A)'!E38</f>
        <v>3</v>
      </c>
      <c r="F50" s="82">
        <f>'groep 8(A)'!F38</f>
        <v>1</v>
      </c>
      <c r="G50" s="82">
        <f>'groep 8(A)'!G38</f>
        <v>0</v>
      </c>
      <c r="H50" s="82">
        <f>'groep 8(A)'!H38</f>
        <v>1</v>
      </c>
      <c r="I50" s="83">
        <f t="shared" ref="I50:I57" si="4">SUM(D50:H50)</f>
        <v>7</v>
      </c>
    </row>
    <row r="51" spans="2:13" x14ac:dyDescent="0.25">
      <c r="B51" s="29" t="s">
        <v>104</v>
      </c>
      <c r="C51" s="29"/>
      <c r="D51" s="82">
        <f>'groep 8(A)'!D39</f>
        <v>3</v>
      </c>
      <c r="E51" s="82">
        <f>'groep 8(A)'!E39</f>
        <v>1</v>
      </c>
      <c r="F51" s="82">
        <f>'groep 8(A)'!F39</f>
        <v>2</v>
      </c>
      <c r="G51" s="82">
        <f>'groep 8(A)'!G39</f>
        <v>1</v>
      </c>
      <c r="H51" s="82">
        <f>'groep 8(A)'!H39</f>
        <v>0</v>
      </c>
      <c r="I51" s="83">
        <f t="shared" si="4"/>
        <v>7</v>
      </c>
    </row>
    <row r="52" spans="2:13" x14ac:dyDescent="0.25">
      <c r="B52" s="29" t="s">
        <v>105</v>
      </c>
      <c r="C52" s="29"/>
      <c r="D52" s="82">
        <f>'groep 8B'!D38</f>
        <v>0</v>
      </c>
      <c r="E52" s="82">
        <f>'groep 8B'!E38</f>
        <v>0</v>
      </c>
      <c r="F52" s="82">
        <f>'groep 8B'!F38</f>
        <v>0</v>
      </c>
      <c r="G52" s="82">
        <f>'groep 8B'!G38</f>
        <v>0</v>
      </c>
      <c r="H52" s="82">
        <f>'groep 8B'!H38</f>
        <v>0</v>
      </c>
      <c r="I52" s="83">
        <f t="shared" si="4"/>
        <v>0</v>
      </c>
    </row>
    <row r="53" spans="2:13" x14ac:dyDescent="0.25">
      <c r="B53" s="29" t="s">
        <v>106</v>
      </c>
      <c r="C53" s="28"/>
      <c r="D53" s="82">
        <f>'groep 8B'!D39</f>
        <v>0</v>
      </c>
      <c r="E53" s="82">
        <f>'groep 8B'!E39</f>
        <v>0</v>
      </c>
      <c r="F53" s="82">
        <f>'groep 8B'!F39</f>
        <v>0</v>
      </c>
      <c r="G53" s="82">
        <f>'groep 8B'!G39</f>
        <v>0</v>
      </c>
      <c r="H53" s="82">
        <f>'groep 8B'!H39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107</v>
      </c>
      <c r="C54" s="28"/>
      <c r="D54" s="82">
        <f>'groep 8C'!D38</f>
        <v>0</v>
      </c>
      <c r="E54" s="82">
        <f>'groep 8C'!E38</f>
        <v>0</v>
      </c>
      <c r="F54" s="82">
        <f>'groep 8C'!F38</f>
        <v>0</v>
      </c>
      <c r="G54" s="82">
        <f>'groep 8C'!G38</f>
        <v>0</v>
      </c>
      <c r="H54" s="82">
        <f>'groep 8C'!H38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108</v>
      </c>
      <c r="C55" s="28"/>
      <c r="D55" s="82">
        <f>'groep 8C'!D39</f>
        <v>0</v>
      </c>
      <c r="E55" s="82">
        <f>'groep 8C'!E39</f>
        <v>0</v>
      </c>
      <c r="F55" s="82">
        <f>'groep 8C'!F39</f>
        <v>0</v>
      </c>
      <c r="G55" s="82">
        <f>'groep 8C'!G39</f>
        <v>0</v>
      </c>
      <c r="H55" s="82">
        <f>'groep 8C'!H39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>
        <f>IF(I50=0,"0%",IF(I50&gt;0,(D50+D52+D54)/(I50+I52+I54)))</f>
        <v>0.2857142857142857</v>
      </c>
      <c r="E56" s="85">
        <f>IF(I50=0,"0%",IF(I50&gt;0,(E50+E52+E54)/(I50+I52+I54)))</f>
        <v>0.42857142857142855</v>
      </c>
      <c r="F56" s="85">
        <f>IF(I50=0,"0%",IF(I50&gt;0,(F50+F52+F54)/(I50+I52+I54)))</f>
        <v>0.14285714285714285</v>
      </c>
      <c r="G56" s="85">
        <f>IF(I50=0,"0%",IF(I50&gt;0,(G50+G52+G54)/(I50+I52+I54)))</f>
        <v>0</v>
      </c>
      <c r="H56" s="85">
        <f>IF(I50=0,"0%",IF(I50&gt;0,(H50+H52+H54)/(I50+I52+I54)))</f>
        <v>0.14285714285714285</v>
      </c>
      <c r="I56" s="62">
        <f t="shared" si="4"/>
        <v>0.99999999999999978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0.42857142857142855</v>
      </c>
      <c r="E57" s="85">
        <f>IF(I51=0,"0%",IF(I51&gt;0,(E51+E53+E55)/(I51+I53+I55)))</f>
        <v>0.14285714285714285</v>
      </c>
      <c r="F57" s="85">
        <f>IF(I51=0,"0%",IF(I51&gt;0,(F51+F53+F55)/(I51+I53+I55)))</f>
        <v>0.2857142857142857</v>
      </c>
      <c r="G57" s="85">
        <f>IF(I51=0,"0%",IF(I51&gt;0,(G51+G53+G55)/(I51+I53+I55)))</f>
        <v>0.14285714285714285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103</v>
      </c>
      <c r="C61" s="29"/>
      <c r="D61" s="82">
        <f>'groep 8(A)'!D46</f>
        <v>2</v>
      </c>
      <c r="E61" s="82">
        <f>'groep 8(A)'!E46</f>
        <v>3</v>
      </c>
      <c r="F61" s="82">
        <f>'groep 8(A)'!F46</f>
        <v>2</v>
      </c>
      <c r="G61" s="82">
        <f>'groep 8(A)'!G46</f>
        <v>0</v>
      </c>
      <c r="H61" s="82">
        <f>'groep 8(A)'!H46</f>
        <v>0</v>
      </c>
      <c r="I61" s="83">
        <f t="shared" ref="I61:I68" si="5">SUM(D61:H61)</f>
        <v>7</v>
      </c>
      <c r="J61" s="36"/>
      <c r="K61" s="36"/>
      <c r="L61" s="36"/>
      <c r="M61" s="36"/>
    </row>
    <row r="62" spans="2:13" x14ac:dyDescent="0.25">
      <c r="B62" s="29" t="s">
        <v>104</v>
      </c>
      <c r="C62" s="29"/>
      <c r="D62" s="82">
        <f>'groep 8(A)'!D47</f>
        <v>1</v>
      </c>
      <c r="E62" s="82">
        <f>'groep 8(A)'!E47</f>
        <v>1</v>
      </c>
      <c r="F62" s="82">
        <f>'groep 8(A)'!F47</f>
        <v>4</v>
      </c>
      <c r="G62" s="82">
        <f>'groep 8(A)'!G47</f>
        <v>1</v>
      </c>
      <c r="H62" s="82">
        <f>'groep 8(A)'!H47</f>
        <v>0</v>
      </c>
      <c r="I62" s="83">
        <f t="shared" si="5"/>
        <v>7</v>
      </c>
      <c r="J62" s="36"/>
      <c r="K62" s="36"/>
      <c r="L62" s="36"/>
      <c r="M62" s="36"/>
    </row>
    <row r="63" spans="2:13" x14ac:dyDescent="0.25">
      <c r="B63" s="29" t="s">
        <v>105</v>
      </c>
      <c r="C63" s="29"/>
      <c r="D63" s="82">
        <f>'groep 8B'!D46</f>
        <v>0</v>
      </c>
      <c r="E63" s="82">
        <f>'groep 8B'!E46</f>
        <v>0</v>
      </c>
      <c r="F63" s="82">
        <f>'groep 8B'!F46</f>
        <v>0</v>
      </c>
      <c r="G63" s="82">
        <f>'groep 8B'!G46</f>
        <v>0</v>
      </c>
      <c r="H63" s="82">
        <f>'groep 8B'!H46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106</v>
      </c>
      <c r="C64" s="28"/>
      <c r="D64" s="82">
        <f>'groep 8B'!D47</f>
        <v>0</v>
      </c>
      <c r="E64" s="82">
        <f>'groep 8B'!E47</f>
        <v>0</v>
      </c>
      <c r="F64" s="82">
        <f>'groep 8B'!F47</f>
        <v>0</v>
      </c>
      <c r="G64" s="82">
        <f>'groep 8B'!G47</f>
        <v>0</v>
      </c>
      <c r="H64" s="82">
        <f>'groep 8B'!H47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107</v>
      </c>
      <c r="C65" s="28"/>
      <c r="D65" s="82">
        <f>'groep 8C'!D46</f>
        <v>0</v>
      </c>
      <c r="E65" s="82">
        <f>'groep 8C'!E46</f>
        <v>0</v>
      </c>
      <c r="F65" s="82">
        <f>'groep 8C'!F46</f>
        <v>0</v>
      </c>
      <c r="G65" s="82">
        <f>'groep 8C'!G46</f>
        <v>0</v>
      </c>
      <c r="H65" s="82">
        <f>'groep 8C'!H46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108</v>
      </c>
      <c r="C66" s="28"/>
      <c r="D66" s="82">
        <f>'groep 8C'!D47</f>
        <v>0</v>
      </c>
      <c r="E66" s="82">
        <f>'groep 8C'!E47</f>
        <v>0</v>
      </c>
      <c r="F66" s="82">
        <f>'groep 8C'!F47</f>
        <v>0</v>
      </c>
      <c r="G66" s="82">
        <f>'groep 8C'!G47</f>
        <v>0</v>
      </c>
      <c r="H66" s="82">
        <f>'groep 8C'!H47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>
        <f>IF(I61=0,"0%",IF(I61&gt;0,(D61+D63+D65)/(I61+I63+I65)))</f>
        <v>0.2857142857142857</v>
      </c>
      <c r="E67" s="85">
        <f>IF(I61=0,"0%",IF(I61&gt;0,(E61+E63+E65)/(I61+I63+I65)))</f>
        <v>0.42857142857142855</v>
      </c>
      <c r="F67" s="85">
        <f>IF(I61=0,"0%",IF(I61&gt;0,(F61+F63+F65)/(I61+I63+I65)))</f>
        <v>0.2857142857142857</v>
      </c>
      <c r="G67" s="85">
        <f>IF(I61=0,"0%",IF(I61&gt;0,(G61+G63+G65)/(I61+I63+I65)))</f>
        <v>0</v>
      </c>
      <c r="H67" s="85">
        <f>IF(I61=0,"0%",IF(I61&gt;0,(H61+H63+H65)/(I61+I63+I65)))</f>
        <v>0</v>
      </c>
      <c r="I67" s="62">
        <f t="shared" si="5"/>
        <v>0.99999999999999989</v>
      </c>
      <c r="J67" s="36"/>
      <c r="K67" s="36"/>
      <c r="L67" s="36"/>
      <c r="M67" s="36"/>
    </row>
    <row r="68" spans="2:30" x14ac:dyDescent="0.25">
      <c r="B68" s="63" t="s">
        <v>59</v>
      </c>
      <c r="D68" s="85">
        <f>IF(I62=0,"0%",IF(I62&gt;0,(D62+D64+D66)/(I62+I64+I66)))</f>
        <v>0.14285714285714285</v>
      </c>
      <c r="E68" s="85">
        <f>IF(I62=0,"0%",IF(I62&gt;0,(E62+E64+E66)/(I62+I64+I66)))</f>
        <v>0.14285714285714285</v>
      </c>
      <c r="F68" s="85">
        <f>IF(I62=0,"0%",IF(I62&gt;0,(F62+F64+F66)/(I62+I64+I66)))</f>
        <v>0.5714285714285714</v>
      </c>
      <c r="G68" s="85">
        <f>IF(I62=0,"0%",IF(I62&gt;0,(G62+G64+G66)/(I62+I64+I66)))</f>
        <v>0.14285714285714285</v>
      </c>
      <c r="H68" s="85">
        <f>IF(I62=0,"0%",IF(I62&gt;0,(H62+H64+H66)/(I62+I64+I66)))</f>
        <v>0</v>
      </c>
      <c r="I68" s="62">
        <f t="shared" si="5"/>
        <v>1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24">
        <f>beginblad!$C$7</f>
        <v>2021</v>
      </c>
      <c r="Q70" s="24">
        <f>beginblad!$M$7</f>
        <v>2022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68"/>
      <c r="AD70" s="68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phoneticPr fontId="3" type="noConversion"/>
  <conditionalFormatting sqref="G58 G47 G14:H14">
    <cfRule type="cellIs" dxfId="1465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464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463" priority="5" stopIfTrue="1" operator="greaterThanOrEqual">
      <formula>0.8</formula>
    </cfRule>
    <cfRule type="cellIs" dxfId="1462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461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X38"/>
  <sheetViews>
    <sheetView showGridLines="0" showRowColHeaders="0" zoomScale="89" zoomScaleNormal="89" workbookViewId="0"/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5"/>
      <c r="U2" s="15"/>
      <c r="V2" s="15"/>
      <c r="W2" s="1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2" t="s">
        <v>118</v>
      </c>
      <c r="C5" s="333"/>
      <c r="D5" s="334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37"/>
      <c r="G6" s="2" t="s">
        <v>15</v>
      </c>
      <c r="H6" s="93" t="str">
        <f>'totaal groep 3'!$D$12</f>
        <v>0%</v>
      </c>
      <c r="I6" s="21">
        <f>'totaal groep 3'!$D$13</f>
        <v>0.25</v>
      </c>
      <c r="J6" s="21" t="str">
        <f>'totaal groep 3'!$E$12</f>
        <v>0%</v>
      </c>
      <c r="K6" s="21">
        <f>'totaal groep 3'!$E$13</f>
        <v>0.125</v>
      </c>
      <c r="L6" s="21" t="str">
        <f>'totaal groep 3'!$F$12</f>
        <v>0%</v>
      </c>
      <c r="M6" s="21">
        <f>'totaal groep 3'!$F$13</f>
        <v>0.375</v>
      </c>
      <c r="N6" s="21" t="str">
        <f>'totaal groep 3'!$G$12</f>
        <v>0%</v>
      </c>
      <c r="O6" s="21">
        <f>'totaal groep 3'!$G$13</f>
        <v>0.125</v>
      </c>
      <c r="P6" s="21" t="str">
        <f>'totaal groep 3'!$H$12</f>
        <v>0%</v>
      </c>
      <c r="Q6" s="21">
        <f>'totaal groep 3'!$H$13</f>
        <v>0.125</v>
      </c>
      <c r="R6" s="87">
        <f>N6+P6</f>
        <v>0</v>
      </c>
      <c r="S6" s="87">
        <f>O6+Q6</f>
        <v>0.25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37"/>
      <c r="G7" s="2" t="s">
        <v>16</v>
      </c>
      <c r="H7" s="93">
        <f>'totaal groep 4'!$D$12</f>
        <v>1</v>
      </c>
      <c r="I7" s="21">
        <f>'totaal groep 4'!$D$13</f>
        <v>0.66666666666666663</v>
      </c>
      <c r="J7" s="21">
        <f>'totaal groep 4'!$E$12</f>
        <v>0</v>
      </c>
      <c r="K7" s="21">
        <f>'totaal groep 4'!$E$13</f>
        <v>0</v>
      </c>
      <c r="L7" s="21">
        <f>'totaal groep 4'!$F$12</f>
        <v>0</v>
      </c>
      <c r="M7" s="21">
        <f>'totaal groep 4'!$F$13</f>
        <v>0.33333333333333331</v>
      </c>
      <c r="N7" s="21">
        <f>'totaal groep 4'!$G$12</f>
        <v>0</v>
      </c>
      <c r="O7" s="21">
        <f>'totaal groep 4'!$G$13</f>
        <v>0</v>
      </c>
      <c r="P7" s="21">
        <f>'totaal groep 4'!$H$12</f>
        <v>0</v>
      </c>
      <c r="Q7" s="21">
        <f>'totaal groep 4'!$H$13</f>
        <v>0</v>
      </c>
      <c r="R7" s="87">
        <f t="shared" ref="R7:R12" si="0">N7+P7</f>
        <v>0</v>
      </c>
      <c r="S7" s="87">
        <f t="shared" ref="S7:S12" si="1">O7+Q7</f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5</v>
      </c>
      <c r="C8" s="339"/>
      <c r="D8" s="340"/>
      <c r="E8" s="141"/>
      <c r="G8" s="2" t="s">
        <v>17</v>
      </c>
      <c r="H8" s="93">
        <f>'totaal groep 5'!$D$12</f>
        <v>0</v>
      </c>
      <c r="I8" s="21">
        <f>'totaal groep 5'!$D$13</f>
        <v>0.33333333333333331</v>
      </c>
      <c r="J8" s="21">
        <f>'totaal groep 5'!$E$12</f>
        <v>0.33333333333333331</v>
      </c>
      <c r="K8" s="21">
        <f>'totaal groep 5'!$E$13</f>
        <v>0.33333333333333331</v>
      </c>
      <c r="L8" s="21">
        <f>'totaal groep 5'!$F$12</f>
        <v>0.66666666666666663</v>
      </c>
      <c r="M8" s="21">
        <f>'totaal groep 5'!$F$13</f>
        <v>0.33333333333333331</v>
      </c>
      <c r="N8" s="21">
        <f>'totaal groep 5'!$G$12</f>
        <v>0</v>
      </c>
      <c r="O8" s="21">
        <f>'totaal groep 5'!$G$13</f>
        <v>0</v>
      </c>
      <c r="P8" s="21">
        <f>'totaal groep 5'!$H$12</f>
        <v>0</v>
      </c>
      <c r="Q8" s="21">
        <f>'totaal groep 5'!$H$13</f>
        <v>0</v>
      </c>
      <c r="R8" s="87">
        <f t="shared" si="0"/>
        <v>0</v>
      </c>
      <c r="S8" s="87">
        <f t="shared" si="1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>
        <f>'totaal groep 6'!$D$12</f>
        <v>0.66666666666666663</v>
      </c>
      <c r="I9" s="21">
        <f>'totaal groep 6'!$D$13</f>
        <v>0.5</v>
      </c>
      <c r="J9" s="21">
        <f>'totaal groep 6'!$E$12</f>
        <v>0</v>
      </c>
      <c r="K9" s="21">
        <f>'totaal groep 6'!$E$13</f>
        <v>0.5</v>
      </c>
      <c r="L9" s="21">
        <f>'totaal groep 6'!$F$12</f>
        <v>0.33333333333333331</v>
      </c>
      <c r="M9" s="21">
        <f>'totaal groep 6'!$F$13</f>
        <v>0</v>
      </c>
      <c r="N9" s="21">
        <f>'totaal groep 6'!$G$12</f>
        <v>0</v>
      </c>
      <c r="O9" s="21">
        <f>'totaal groep 6'!$G$13</f>
        <v>0</v>
      </c>
      <c r="P9" s="21">
        <f>'totaal groep 6'!$H$12</f>
        <v>0</v>
      </c>
      <c r="Q9" s="21">
        <f>'totaal groep 6'!$H$13</f>
        <v>0</v>
      </c>
      <c r="R9" s="87">
        <f t="shared" si="0"/>
        <v>0</v>
      </c>
      <c r="S9" s="87">
        <f t="shared" si="1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37"/>
      <c r="G10" s="2" t="s">
        <v>19</v>
      </c>
      <c r="H10" s="93">
        <f>'totaal groep 7'!$D$12</f>
        <v>1</v>
      </c>
      <c r="I10" s="21">
        <f>'totaal groep 7'!$D$13</f>
        <v>0.5</v>
      </c>
      <c r="J10" s="21">
        <f>'totaal groep 7'!$E$12</f>
        <v>0</v>
      </c>
      <c r="K10" s="21">
        <f>'totaal groep 7'!$E$13</f>
        <v>0.25</v>
      </c>
      <c r="L10" s="21">
        <f>'totaal groep 7'!$F$12</f>
        <v>0</v>
      </c>
      <c r="M10" s="21">
        <f>'totaal groep 7'!$F$13</f>
        <v>0.25</v>
      </c>
      <c r="N10" s="21">
        <f>'totaal groep 7'!$G$12</f>
        <v>0</v>
      </c>
      <c r="O10" s="21">
        <f>'totaal groep 7'!$G$13</f>
        <v>0</v>
      </c>
      <c r="P10" s="21">
        <f>'totaal groep 7'!$H$12</f>
        <v>0</v>
      </c>
      <c r="Q10" s="21">
        <f>'totaal groep 7'!$H$13</f>
        <v>0</v>
      </c>
      <c r="R10" s="87">
        <f t="shared" si="0"/>
        <v>0</v>
      </c>
      <c r="S10" s="87">
        <f t="shared" si="1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8'!$D$12</f>
        <v>0.14285714285714285</v>
      </c>
      <c r="I11" s="21" t="str">
        <f>'totaal groep 8'!$D$13</f>
        <v>0%</v>
      </c>
      <c r="J11" s="21">
        <f>'totaal groep 8'!$E$12</f>
        <v>0.2857142857142857</v>
      </c>
      <c r="K11" s="21" t="str">
        <f>'totaal groep 8'!$E$13</f>
        <v>0%</v>
      </c>
      <c r="L11" s="21">
        <f>'totaal groep 8'!$F$12</f>
        <v>0.42857142857142855</v>
      </c>
      <c r="M11" s="21" t="str">
        <f>'totaal groep 8'!$F$13</f>
        <v>0%</v>
      </c>
      <c r="N11" s="21">
        <f>'totaal groep 8'!$G$12</f>
        <v>0.14285714285714285</v>
      </c>
      <c r="O11" s="21" t="str">
        <f>'totaal groep 8'!$G$13</f>
        <v>0%</v>
      </c>
      <c r="P11" s="21">
        <f>'totaal groep 8'!$H$12</f>
        <v>0</v>
      </c>
      <c r="Q11" s="21" t="str">
        <f>'totaal groep 8'!$H$13</f>
        <v>0%</v>
      </c>
      <c r="R11" s="87">
        <f t="shared" si="0"/>
        <v>0.14285714285714285</v>
      </c>
      <c r="S11" s="87">
        <f t="shared" si="1"/>
        <v>0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2" t="s">
        <v>119</v>
      </c>
      <c r="C12" s="333"/>
      <c r="D12" s="334"/>
      <c r="E12" s="137"/>
      <c r="G12" s="2" t="s">
        <v>14</v>
      </c>
      <c r="H12" s="95">
        <f>(H6+H7+H8+H9+H10+H11)/B8</f>
        <v>0.56190476190476191</v>
      </c>
      <c r="I12" s="96">
        <f>(I6+I7+I8+I9+I10+I11)/B15</f>
        <v>0.45</v>
      </c>
      <c r="J12" s="96">
        <f>(J6+J7+J8+J9+J10+J11)/B8</f>
        <v>0.12380952380952381</v>
      </c>
      <c r="K12" s="96">
        <f>(K6+K7+K8+K9+K10+K11)/B15</f>
        <v>0.24166666666666664</v>
      </c>
      <c r="L12" s="96">
        <f>(L6+L7+L8+L9+L10+L11)/B8</f>
        <v>0.2857142857142857</v>
      </c>
      <c r="M12" s="96">
        <f>(M6+M7+M8+M9+M10+M11)/B15</f>
        <v>0.2583333333333333</v>
      </c>
      <c r="N12" s="96">
        <f>(N6+N7+N8+N9+N10+N11)/B8</f>
        <v>2.8571428571428571E-2</v>
      </c>
      <c r="O12" s="96">
        <f>(O6+O7+O8+O9+O10+O11)/B15</f>
        <v>2.5000000000000001E-2</v>
      </c>
      <c r="P12" s="96">
        <f>(P6+P7+P8+P9+P10+P11)/B8</f>
        <v>0</v>
      </c>
      <c r="Q12" s="96">
        <f>(Q6+Q7+Q8+Q9+Q10+Q11)/B15</f>
        <v>2.5000000000000001E-2</v>
      </c>
      <c r="R12" s="97">
        <f t="shared" si="0"/>
        <v>2.8571428571428571E-2</v>
      </c>
      <c r="S12" s="97">
        <f t="shared" si="1"/>
        <v>0.05</v>
      </c>
      <c r="T12" s="98">
        <v>0.25</v>
      </c>
      <c r="V12" s="12"/>
      <c r="W12" s="109"/>
      <c r="X12" s="12"/>
    </row>
    <row r="13" spans="2:24" s="1" customFormat="1" ht="13" thickBot="1" x14ac:dyDescent="0.3">
      <c r="B13" s="335" t="s">
        <v>115</v>
      </c>
      <c r="C13" s="336"/>
      <c r="D13" s="337"/>
      <c r="E13" s="137"/>
      <c r="H13" s="108">
        <f>IF(I12=0,H12,IF(I12&gt;0,(H12+I12)/2))</f>
        <v>0.50595238095238093</v>
      </c>
      <c r="I13" s="17"/>
      <c r="J13" s="108">
        <f>IF(K12=0,J12,IF(K12&gt;0,(J12+K12)/2))</f>
        <v>0.18273809523809523</v>
      </c>
      <c r="K13" s="18"/>
      <c r="L13" s="108">
        <f>IF(M12=0,L12,IF(M12&gt;0,(L12+M12)/2))</f>
        <v>0.2720238095238095</v>
      </c>
      <c r="M13" s="18"/>
      <c r="N13" s="108">
        <f>IF(O12=0,N12,IF(O12&gt;0,(N12+O12)/2))</f>
        <v>2.6785714285714288E-2</v>
      </c>
      <c r="O13" s="18"/>
      <c r="P13" s="108">
        <f>IF(Q12=0,P12,IF(Q12&gt;0,(P12+Q12)/2))</f>
        <v>1.2500000000000001E-2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35" t="s">
        <v>117</v>
      </c>
      <c r="C14" s="336"/>
      <c r="D14" s="337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38">
        <f>I22</f>
        <v>5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>
        <f>IF(D22="x","",IF(D22="",I6+K6))</f>
        <v>0.375</v>
      </c>
      <c r="J15" s="149">
        <f>IF(E22=2,"",IF($I$22=0,H15,IF($I$12=0,H15,IF(C22="x",I15,IF(D22="x",H15,IF($I$12&gt;0,(H15+I15)/2))))))</f>
        <v>0.375</v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>
        <f t="shared" ref="H16:I20" si="2">IF(C23="x","",IF(C23="",H7+J7))</f>
        <v>1</v>
      </c>
      <c r="I16" s="147">
        <f t="shared" si="2"/>
        <v>0.66666666666666663</v>
      </c>
      <c r="J16" s="149">
        <f t="shared" ref="J16" si="3">IF(E23=2,"",IF($I$22=0,H16,IF($I$12=0,H16,IF(C23="x",I16,IF(D23="x",H16,IF($I$12&gt;0,(H16+I16)/2))))))</f>
        <v>0.83333333333333326</v>
      </c>
    </row>
    <row r="17" spans="2:10" ht="13" thickBot="1" x14ac:dyDescent="0.3">
      <c r="B17" s="322" t="s">
        <v>116</v>
      </c>
      <c r="C17" s="323"/>
      <c r="D17" s="324"/>
      <c r="E17" s="163"/>
      <c r="G17" s="1" t="s">
        <v>62</v>
      </c>
      <c r="H17" s="148">
        <f t="shared" si="2"/>
        <v>0.33333333333333331</v>
      </c>
      <c r="I17" s="147">
        <f t="shared" si="2"/>
        <v>0.66666666666666663</v>
      </c>
      <c r="J17" s="149">
        <f>IF(E24=2,"",IF($I$22=0,H17,IF(C24="x",I17,IF(D24="x",H17,IF($I$12&gt;=0,(H17+I17)/2)))))</f>
        <v>0.5</v>
      </c>
    </row>
    <row r="18" spans="2:10" ht="13" thickBot="1" x14ac:dyDescent="0.3">
      <c r="G18" s="1" t="s">
        <v>63</v>
      </c>
      <c r="H18" s="148">
        <f t="shared" si="2"/>
        <v>0.66666666666666663</v>
      </c>
      <c r="I18" s="147">
        <f t="shared" si="2"/>
        <v>1</v>
      </c>
      <c r="J18" s="149">
        <f t="shared" ref="J18:J21" si="4">IF(E25=2,"",IF($I$22=0,H18,IF(C25="x",I18,IF(D25="x",H18,IF($I$12&gt;=0,(H18+I18)/2)))))</f>
        <v>0.83333333333333326</v>
      </c>
    </row>
    <row r="19" spans="2:10" x14ac:dyDescent="0.25">
      <c r="B19" s="325" t="s">
        <v>120</v>
      </c>
      <c r="C19" s="326"/>
      <c r="D19" s="327"/>
      <c r="E19" s="163"/>
      <c r="G19" s="1" t="s">
        <v>64</v>
      </c>
      <c r="H19" s="148">
        <f t="shared" si="2"/>
        <v>1</v>
      </c>
      <c r="I19" s="147">
        <f t="shared" si="2"/>
        <v>0.75</v>
      </c>
      <c r="J19" s="149">
        <f t="shared" si="4"/>
        <v>0.875</v>
      </c>
    </row>
    <row r="20" spans="2:10" x14ac:dyDescent="0.25">
      <c r="B20" s="328" t="s">
        <v>128</v>
      </c>
      <c r="C20" s="329"/>
      <c r="D20" s="330"/>
      <c r="E20" s="163"/>
      <c r="G20" s="1" t="s">
        <v>65</v>
      </c>
      <c r="H20" s="148">
        <f t="shared" si="2"/>
        <v>0.42857142857142855</v>
      </c>
      <c r="I20" s="147" t="str">
        <f t="shared" si="2"/>
        <v/>
      </c>
      <c r="J20" s="149">
        <f t="shared" si="4"/>
        <v>0.42857142857142855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0.68571428571428572</v>
      </c>
      <c r="I21" s="147">
        <f>IF(I22=0,"",IF(I22&gt;0,I29/I22))</f>
        <v>0.69166666666666665</v>
      </c>
      <c r="J21" s="149">
        <f t="shared" si="4"/>
        <v>0.68869047619047619</v>
      </c>
    </row>
    <row r="22" spans="2:10" ht="13.5" thickBot="1" x14ac:dyDescent="0.3">
      <c r="B22" s="145" t="s">
        <v>122</v>
      </c>
      <c r="C22" s="152" t="s">
        <v>129</v>
      </c>
      <c r="D22" s="153"/>
      <c r="E22" s="162">
        <f>COUNTIF(C22:D22,"X")</f>
        <v>1</v>
      </c>
      <c r="H22" s="150">
        <f>COUNT(H15:H20)</f>
        <v>5</v>
      </c>
      <c r="I22" s="160">
        <f>COUNT(I15:I20)</f>
        <v>5</v>
      </c>
      <c r="J22" s="161">
        <f>H22+I22</f>
        <v>10</v>
      </c>
    </row>
    <row r="23" spans="2:10" ht="13" x14ac:dyDescent="0.25">
      <c r="B23" s="145" t="s">
        <v>123</v>
      </c>
      <c r="C23" s="152"/>
      <c r="D23" s="153"/>
      <c r="E23" s="162">
        <f t="shared" ref="E23:E27" si="5">COUNTIF(C23:D23,"X")</f>
        <v>0</v>
      </c>
      <c r="H23" s="159">
        <f>IF(H15="",0,IF(H15&gt;0,H15))</f>
        <v>0</v>
      </c>
      <c r="I23" s="159">
        <f>IF(I15="",0,IF(I15&gt;0,I15))</f>
        <v>0.375</v>
      </c>
    </row>
    <row r="24" spans="2:10" ht="13" x14ac:dyDescent="0.25">
      <c r="B24" s="145" t="s">
        <v>124</v>
      </c>
      <c r="C24" s="152"/>
      <c r="D24" s="153"/>
      <c r="E24" s="162">
        <f t="shared" si="5"/>
        <v>0</v>
      </c>
      <c r="H24" s="159">
        <f t="shared" ref="H24:I28" si="6">IF(H16="",0,IF(H16&gt;0,H16))</f>
        <v>1</v>
      </c>
      <c r="I24" s="159">
        <f t="shared" si="6"/>
        <v>0.66666666666666663</v>
      </c>
    </row>
    <row r="25" spans="2:10" ht="13" x14ac:dyDescent="0.25">
      <c r="B25" s="145" t="s">
        <v>125</v>
      </c>
      <c r="C25" s="152"/>
      <c r="D25" s="153"/>
      <c r="E25" s="162">
        <f t="shared" si="5"/>
        <v>0</v>
      </c>
      <c r="H25" s="159">
        <f t="shared" si="6"/>
        <v>0.33333333333333331</v>
      </c>
      <c r="I25" s="159">
        <f t="shared" si="6"/>
        <v>0.66666666666666663</v>
      </c>
    </row>
    <row r="26" spans="2:10" ht="13" x14ac:dyDescent="0.25">
      <c r="B26" s="145" t="s">
        <v>126</v>
      </c>
      <c r="C26" s="152"/>
      <c r="D26" s="153"/>
      <c r="E26" s="162">
        <f t="shared" si="5"/>
        <v>0</v>
      </c>
      <c r="H26" s="159">
        <f t="shared" si="6"/>
        <v>0.66666666666666663</v>
      </c>
      <c r="I26" s="159">
        <f t="shared" si="6"/>
        <v>1</v>
      </c>
    </row>
    <row r="27" spans="2:10" ht="13.5" thickBot="1" x14ac:dyDescent="0.3">
      <c r="B27" s="146" t="s">
        <v>127</v>
      </c>
      <c r="C27" s="154"/>
      <c r="D27" s="155" t="s">
        <v>129</v>
      </c>
      <c r="E27" s="162">
        <f t="shared" si="5"/>
        <v>1</v>
      </c>
      <c r="H27" s="159">
        <f t="shared" si="6"/>
        <v>1</v>
      </c>
      <c r="I27" s="159">
        <f t="shared" si="6"/>
        <v>0.75</v>
      </c>
    </row>
    <row r="28" spans="2:10" x14ac:dyDescent="0.25">
      <c r="B28" s="139"/>
      <c r="H28" s="159">
        <f t="shared" si="6"/>
        <v>0.42857142857142855</v>
      </c>
      <c r="I28" s="159">
        <f t="shared" si="6"/>
        <v>0</v>
      </c>
    </row>
    <row r="29" spans="2:10" x14ac:dyDescent="0.25">
      <c r="H29" s="159">
        <f>SUM(H23:H28)</f>
        <v>3.4285714285714284</v>
      </c>
      <c r="I29" s="159">
        <f>SUM(I23:I28)</f>
        <v>3.458333333333333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>
        <f>$H16</f>
        <v>1</v>
      </c>
      <c r="J34" s="344"/>
      <c r="K34" s="344">
        <f>$H17</f>
        <v>0.33333333333333331</v>
      </c>
      <c r="L34" s="344"/>
      <c r="M34" s="344">
        <f>$H18</f>
        <v>0.66666666666666663</v>
      </c>
      <c r="N34" s="344"/>
      <c r="O34" s="344">
        <f>$H19</f>
        <v>1</v>
      </c>
      <c r="P34" s="344"/>
      <c r="Q34" s="344">
        <f>$H20</f>
        <v>0.42857142857142855</v>
      </c>
      <c r="R34" s="344"/>
      <c r="S34" s="344">
        <f>H21</f>
        <v>0.68571428571428572</v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>
        <f>$I15</f>
        <v>0.375</v>
      </c>
      <c r="H35" s="344"/>
      <c r="I35" s="344">
        <f>$I16</f>
        <v>0.66666666666666663</v>
      </c>
      <c r="J35" s="344"/>
      <c r="K35" s="344">
        <f>$I17</f>
        <v>0.66666666666666663</v>
      </c>
      <c r="L35" s="344"/>
      <c r="M35" s="344">
        <f>$I18</f>
        <v>1</v>
      </c>
      <c r="N35" s="344"/>
      <c r="O35" s="344">
        <f>$I19</f>
        <v>0.75</v>
      </c>
      <c r="P35" s="344"/>
      <c r="Q35" s="344" t="str">
        <f>$I20</f>
        <v/>
      </c>
      <c r="R35" s="344"/>
      <c r="S35" s="344">
        <f>$I21</f>
        <v>0.69166666666666665</v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>
        <f>J15</f>
        <v>0.375</v>
      </c>
      <c r="H36" s="344"/>
      <c r="I36" s="344">
        <f>J16</f>
        <v>0.83333333333333326</v>
      </c>
      <c r="J36" s="344"/>
      <c r="K36" s="344">
        <f>J17</f>
        <v>0.5</v>
      </c>
      <c r="L36" s="344"/>
      <c r="M36" s="344">
        <f>J18</f>
        <v>0.83333333333333326</v>
      </c>
      <c r="N36" s="344"/>
      <c r="O36" s="344">
        <f>J19</f>
        <v>0.875</v>
      </c>
      <c r="P36" s="344"/>
      <c r="Q36" s="344">
        <f>J20</f>
        <v>0.42857142857142855</v>
      </c>
      <c r="R36" s="344"/>
      <c r="S36" s="344">
        <f>J21</f>
        <v>0.68869047619047619</v>
      </c>
      <c r="T36" s="344"/>
      <c r="U36" s="108"/>
      <c r="V36" s="108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H4:P4"/>
    <mergeCell ref="S38:U38"/>
    <mergeCell ref="B36:F36"/>
    <mergeCell ref="G36:H36"/>
    <mergeCell ref="I36:J36"/>
    <mergeCell ref="K36:L36"/>
    <mergeCell ref="B34:F34"/>
    <mergeCell ref="G34:H34"/>
    <mergeCell ref="I34:J34"/>
    <mergeCell ref="K34:L34"/>
    <mergeCell ref="M34:N34"/>
    <mergeCell ref="O34:P34"/>
    <mergeCell ref="Q34:R34"/>
    <mergeCell ref="S34:T34"/>
    <mergeCell ref="B35:F35"/>
    <mergeCell ref="G35:H35"/>
    <mergeCell ref="W36:X36"/>
    <mergeCell ref="Q36:R36"/>
    <mergeCell ref="S36:T36"/>
    <mergeCell ref="M36:N36"/>
    <mergeCell ref="O36:P36"/>
    <mergeCell ref="S35:T35"/>
    <mergeCell ref="I35:J35"/>
    <mergeCell ref="K35:L35"/>
    <mergeCell ref="M35:N35"/>
    <mergeCell ref="O35:P35"/>
    <mergeCell ref="Q35:R35"/>
    <mergeCell ref="B17:D17"/>
    <mergeCell ref="B19:D19"/>
    <mergeCell ref="B20:D20"/>
    <mergeCell ref="B2:D2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phoneticPr fontId="3" type="noConversion"/>
  <conditionalFormatting sqref="G34:T35">
    <cfRule type="cellIs" dxfId="1460" priority="3" stopIfTrue="1" operator="between">
      <formula>0</formula>
      <formula>0.25</formula>
    </cfRule>
    <cfRule type="cellIs" dxfId="1459" priority="4" stopIfTrue="1" operator="between">
      <formula>0.5</formula>
      <formula>0.75</formula>
    </cfRule>
    <cfRule type="cellIs" dxfId="1458" priority="5" stopIfTrue="1" operator="between">
      <formula>0.75</formula>
      <formula>1</formula>
    </cfRule>
  </conditionalFormatting>
  <conditionalFormatting sqref="G36:T36">
    <cfRule type="cellIs" dxfId="1457" priority="7" stopIfTrue="1" operator="between">
      <formula>0</formula>
      <formula>0.25</formula>
    </cfRule>
    <cfRule type="cellIs" dxfId="1456" priority="8" stopIfTrue="1" operator="between">
      <formula>0.5</formula>
      <formula>0.75</formula>
    </cfRule>
    <cfRule type="cellIs" dxfId="1455" priority="9" stopIfTrue="1" operator="between">
      <formula>0.75</formula>
      <formula>1</formula>
    </cfRule>
  </conditionalFormatting>
  <conditionalFormatting sqref="N14:Q14">
    <cfRule type="cellIs" dxfId="1454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 lezen</oddHeader>
    <oddFooter>&amp;L&amp;8meesterharrie.nl</oddFooter>
  </headerFooter>
  <ignoredErrors>
    <ignoredError sqref="I7" formula="1"/>
  </ignoredErrors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X38"/>
  <sheetViews>
    <sheetView showGridLines="0" showRowColHeaders="0" zoomScale="89" zoomScaleNormal="89" workbookViewId="0">
      <selection activeCell="D25" sqref="D25"/>
    </sheetView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2" t="s">
        <v>118</v>
      </c>
      <c r="C5" s="333"/>
      <c r="D5" s="334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37"/>
      <c r="G6" s="2" t="s">
        <v>15</v>
      </c>
      <c r="H6" s="93" t="str">
        <f>'totaal groep 3'!$D$23</f>
        <v>0%</v>
      </c>
      <c r="I6" s="21" t="str">
        <f>'totaal groep 3'!$D$24</f>
        <v>0%</v>
      </c>
      <c r="J6" s="21" t="str">
        <f>'totaal groep 3'!$E$23</f>
        <v>0%</v>
      </c>
      <c r="K6" s="21" t="str">
        <f>'totaal groep 3'!$E$24</f>
        <v>0%</v>
      </c>
      <c r="L6" s="21" t="str">
        <f>'totaal groep 3'!$F$23</f>
        <v>0%</v>
      </c>
      <c r="M6" s="21" t="str">
        <f>'totaal groep 3'!$F$24</f>
        <v>0%</v>
      </c>
      <c r="N6" s="21" t="str">
        <f>'totaal groep 3'!$G$23</f>
        <v>0%</v>
      </c>
      <c r="O6" s="21" t="str">
        <f>'totaal groep 3'!$G$24</f>
        <v>0%</v>
      </c>
      <c r="P6" s="21" t="str">
        <f>'totaal groep 3'!$H$23</f>
        <v>0%</v>
      </c>
      <c r="Q6" s="21" t="str">
        <f>'totaal groep 3'!$H$24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37"/>
      <c r="G7" s="2" t="s">
        <v>16</v>
      </c>
      <c r="H7" s="93" t="str">
        <f>'totaal groep 4'!$D$23</f>
        <v>0%</v>
      </c>
      <c r="I7" s="21" t="str">
        <f>'totaal groep 4'!$D$24</f>
        <v>0%</v>
      </c>
      <c r="J7" s="21" t="str">
        <f>'totaal groep 4'!$E$23</f>
        <v>0%</v>
      </c>
      <c r="K7" s="21" t="str">
        <f>'totaal groep 4'!$E$24</f>
        <v>0%</v>
      </c>
      <c r="L7" s="21" t="str">
        <f>'totaal groep 4'!$F$23</f>
        <v>0%</v>
      </c>
      <c r="M7" s="21" t="str">
        <f>'totaal groep 4'!$F$24</f>
        <v>0%</v>
      </c>
      <c r="N7" s="21" t="str">
        <f>'totaal groep 4'!$G$23</f>
        <v>0%</v>
      </c>
      <c r="O7" s="21" t="str">
        <f>'totaal groep 4'!$G$24</f>
        <v>0%</v>
      </c>
      <c r="P7" s="21" t="str">
        <f>'totaal groep 4'!$H$23</f>
        <v>0%</v>
      </c>
      <c r="Q7" s="21" t="str">
        <f>'totaal groep 4'!$H$24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4</v>
      </c>
      <c r="C8" s="339"/>
      <c r="D8" s="340"/>
      <c r="E8" s="141"/>
      <c r="G8" s="2" t="s">
        <v>17</v>
      </c>
      <c r="H8" s="93">
        <f>'totaal groep 5'!$D$23</f>
        <v>0.66666666666666663</v>
      </c>
      <c r="I8" s="21" t="str">
        <f>'totaal groep 5'!$D$24</f>
        <v>0%</v>
      </c>
      <c r="J8" s="21">
        <f>'totaal groep 5'!$E$23</f>
        <v>0</v>
      </c>
      <c r="K8" s="21" t="str">
        <f>'totaal groep 5'!$E$24</f>
        <v>0%</v>
      </c>
      <c r="L8" s="21">
        <f>'totaal groep 5'!$F$23</f>
        <v>0</v>
      </c>
      <c r="M8" s="21" t="str">
        <f>'totaal groep 5'!$F$24</f>
        <v>0%</v>
      </c>
      <c r="N8" s="21">
        <f>'totaal groep 5'!$G$23</f>
        <v>0</v>
      </c>
      <c r="O8" s="21" t="str">
        <f>'totaal groep 5'!$G$24</f>
        <v>0%</v>
      </c>
      <c r="P8" s="21">
        <f>'totaal groep 5'!$H$23</f>
        <v>0.33333333333333331</v>
      </c>
      <c r="Q8" s="21" t="str">
        <f>'totaal groep 5'!$H$24</f>
        <v>0%</v>
      </c>
      <c r="R8" s="87">
        <f t="shared" si="0"/>
        <v>0.33333333333333331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>
        <f>'totaal groep 6'!$D$23</f>
        <v>0</v>
      </c>
      <c r="I9" s="21">
        <f>'totaal groep 6'!$D$24</f>
        <v>0</v>
      </c>
      <c r="J9" s="21">
        <f>'totaal groep 6'!$E$23</f>
        <v>0.33333333333333331</v>
      </c>
      <c r="K9" s="21">
        <f>'totaal groep 6'!$E$24</f>
        <v>0</v>
      </c>
      <c r="L9" s="21">
        <f>'totaal groep 6'!$F$23</f>
        <v>0</v>
      </c>
      <c r="M9" s="21">
        <f>'totaal groep 6'!$F$24</f>
        <v>0</v>
      </c>
      <c r="N9" s="21">
        <f>'totaal groep 6'!$G$23</f>
        <v>0.66666666666666663</v>
      </c>
      <c r="O9" s="21">
        <f>'totaal groep 6'!$G$24</f>
        <v>0</v>
      </c>
      <c r="P9" s="21">
        <f>'totaal groep 6'!$H$23</f>
        <v>0</v>
      </c>
      <c r="Q9" s="21">
        <f>'totaal groep 6'!$H$24</f>
        <v>1</v>
      </c>
      <c r="R9" s="87">
        <f t="shared" si="0"/>
        <v>0.66666666666666663</v>
      </c>
      <c r="S9" s="87">
        <f t="shared" si="0"/>
        <v>1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37"/>
      <c r="G10" s="2" t="s">
        <v>19</v>
      </c>
      <c r="H10" s="93">
        <f>'totaal groep 7'!$D$23</f>
        <v>0.25</v>
      </c>
      <c r="I10" s="21">
        <f>'totaal groep 7'!$D$24</f>
        <v>0</v>
      </c>
      <c r="J10" s="21">
        <f>'totaal groep 7'!$E$23</f>
        <v>0</v>
      </c>
      <c r="K10" s="21">
        <f>'totaal groep 7'!$E$24</f>
        <v>0.25</v>
      </c>
      <c r="L10" s="21">
        <f>'totaal groep 7'!$F$23</f>
        <v>0.5</v>
      </c>
      <c r="M10" s="21">
        <f>'totaal groep 7'!$F$24</f>
        <v>0.75</v>
      </c>
      <c r="N10" s="21">
        <f>'totaal groep 7'!$G$23</f>
        <v>0.25</v>
      </c>
      <c r="O10" s="21">
        <f>'totaal groep 7'!$G$24</f>
        <v>0</v>
      </c>
      <c r="P10" s="21">
        <f>'totaal groep 7'!$H$23</f>
        <v>0</v>
      </c>
      <c r="Q10" s="21">
        <f>'totaal groep 7'!$H$24</f>
        <v>0</v>
      </c>
      <c r="R10" s="87">
        <f t="shared" si="0"/>
        <v>0.25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8'!$D$23</f>
        <v>0.42857142857142855</v>
      </c>
      <c r="I11" s="21">
        <f>'totaal groep 8'!$D$24</f>
        <v>0</v>
      </c>
      <c r="J11" s="21">
        <f>'totaal groep 8'!$E$23</f>
        <v>0.2857142857142857</v>
      </c>
      <c r="K11" s="21">
        <f>'totaal groep 8'!$E$24</f>
        <v>0.14285714285714285</v>
      </c>
      <c r="L11" s="21">
        <f>'totaal groep 8'!$F$23</f>
        <v>0</v>
      </c>
      <c r="M11" s="21">
        <f>'totaal groep 8'!$F$24</f>
        <v>0.14285714285714285</v>
      </c>
      <c r="N11" s="21">
        <f>'totaal groep 8'!$G$23</f>
        <v>0.2857142857142857</v>
      </c>
      <c r="O11" s="21">
        <f>'totaal groep 8'!$G$24</f>
        <v>0.5714285714285714</v>
      </c>
      <c r="P11" s="21">
        <f>'totaal groep 8'!$H$23</f>
        <v>0</v>
      </c>
      <c r="Q11" s="21">
        <f>'totaal groep 8'!$H$24</f>
        <v>0.14285714285714285</v>
      </c>
      <c r="R11" s="87">
        <f t="shared" si="0"/>
        <v>0.2857142857142857</v>
      </c>
      <c r="S11" s="87">
        <f t="shared" si="0"/>
        <v>0.71428571428571419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2" t="s">
        <v>119</v>
      </c>
      <c r="C12" s="333"/>
      <c r="D12" s="334"/>
      <c r="E12" s="137"/>
      <c r="G12" s="2" t="s">
        <v>14</v>
      </c>
      <c r="H12" s="95">
        <f>(H6+H7+H8+H9+H10+H11)/B8</f>
        <v>0.33630952380952378</v>
      </c>
      <c r="I12" s="96">
        <f>(I6+I7+I8+I9+I10+I11)/B15</f>
        <v>0</v>
      </c>
      <c r="J12" s="96">
        <f>(J6+J7+J8+J9+J10+J11)/B8</f>
        <v>0.15476190476190477</v>
      </c>
      <c r="K12" s="96">
        <f>(K6+K7+K8+K9+K10+K11)/B15</f>
        <v>0.13095238095238096</v>
      </c>
      <c r="L12" s="96">
        <f>(L6+L7+L8+L9+L10+L11)/B8</f>
        <v>0.125</v>
      </c>
      <c r="M12" s="96">
        <f>(M6+M7+M8+M9+M10+M11)/B15</f>
        <v>0.29761904761904762</v>
      </c>
      <c r="N12" s="96">
        <f>(N6+N7+N8+N9+N10+N11)/B8</f>
        <v>0.30059523809523808</v>
      </c>
      <c r="O12" s="96">
        <f>(O6+O7+O8+O9+O10+O11)/B15</f>
        <v>0.19047619047619047</v>
      </c>
      <c r="P12" s="96">
        <f>(P6+P7+P8+P9+P10+P11)/B8</f>
        <v>8.3333333333333329E-2</v>
      </c>
      <c r="Q12" s="96">
        <f>(Q6+Q7+Q8+Q9+Q10+Q11)/B15</f>
        <v>0.38095238095238093</v>
      </c>
      <c r="R12" s="97">
        <f t="shared" si="0"/>
        <v>0.3839285714285714</v>
      </c>
      <c r="S12" s="97">
        <f t="shared" si="0"/>
        <v>0.5714285714285714</v>
      </c>
      <c r="T12" s="98">
        <v>0.25</v>
      </c>
      <c r="V12" s="12"/>
      <c r="W12" s="109"/>
      <c r="X12" s="12"/>
    </row>
    <row r="13" spans="2:24" s="1" customFormat="1" ht="13" thickBot="1" x14ac:dyDescent="0.3">
      <c r="B13" s="335" t="s">
        <v>115</v>
      </c>
      <c r="C13" s="336"/>
      <c r="D13" s="337"/>
      <c r="E13" s="137"/>
      <c r="H13" s="108">
        <f>IF(I12=0,H12,IF(I12&gt;0,(H12+I12)/2))</f>
        <v>0.33630952380952378</v>
      </c>
      <c r="I13" s="17"/>
      <c r="J13" s="108">
        <f>IF(K12=0,J12,IF(K12&gt;0,(J12+K12)/2))</f>
        <v>0.14285714285714285</v>
      </c>
      <c r="K13" s="18"/>
      <c r="L13" s="108">
        <f>IF(M12=0,L12,IF(M12&gt;0,(L12+M12)/2))</f>
        <v>0.21130952380952381</v>
      </c>
      <c r="M13" s="18"/>
      <c r="N13" s="108">
        <f>IF(O12=0,N12,IF(O12&gt;0,(N12+O12)/2))</f>
        <v>0.24553571428571427</v>
      </c>
      <c r="O13" s="18"/>
      <c r="P13" s="108">
        <f>IF(Q12=0,P12,IF(Q12&gt;0,(P12+Q12)/2))</f>
        <v>0.23214285714285712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35" t="s">
        <v>117</v>
      </c>
      <c r="C14" s="336"/>
      <c r="D14" s="337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38">
        <f>I22</f>
        <v>3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63"/>
      <c r="G17" s="1" t="s">
        <v>62</v>
      </c>
      <c r="H17" s="148">
        <f t="shared" si="1"/>
        <v>0.66666666666666663</v>
      </c>
      <c r="I17" s="147" t="str">
        <f t="shared" si="1"/>
        <v/>
      </c>
      <c r="J17" s="149">
        <f>IF(E24=2,"",IF($I$22=0,H17,IF(C24="x",I17,IF(D24="x",H17,IF($I$12&gt;=0,(H17+I17)/2)))))</f>
        <v>0.66666666666666663</v>
      </c>
    </row>
    <row r="18" spans="2:10" ht="13" thickBot="1" x14ac:dyDescent="0.3">
      <c r="G18" s="1" t="s">
        <v>63</v>
      </c>
      <c r="H18" s="148">
        <f t="shared" si="1"/>
        <v>0.33333333333333331</v>
      </c>
      <c r="I18" s="147">
        <f t="shared" si="1"/>
        <v>0</v>
      </c>
      <c r="J18" s="149">
        <f t="shared" ref="J18:J21" si="3">IF(E25=2,"",IF($I$22=0,H18,IF(C25="x",I18,IF(D25="x",H18,IF($I$12&gt;=0,(H18+I18)/2)))))</f>
        <v>0.16666666666666666</v>
      </c>
    </row>
    <row r="19" spans="2:10" x14ac:dyDescent="0.25">
      <c r="B19" s="325" t="s">
        <v>120</v>
      </c>
      <c r="C19" s="326"/>
      <c r="D19" s="327"/>
      <c r="E19" s="163"/>
      <c r="G19" s="1" t="s">
        <v>64</v>
      </c>
      <c r="H19" s="148">
        <f t="shared" si="1"/>
        <v>0.25</v>
      </c>
      <c r="I19" s="147">
        <f t="shared" si="1"/>
        <v>0.25</v>
      </c>
      <c r="J19" s="149">
        <f t="shared" si="3"/>
        <v>0.25</v>
      </c>
    </row>
    <row r="20" spans="2:10" x14ac:dyDescent="0.25">
      <c r="B20" s="328" t="s">
        <v>128</v>
      </c>
      <c r="C20" s="329"/>
      <c r="D20" s="330"/>
      <c r="E20" s="163"/>
      <c r="G20" s="1" t="s">
        <v>65</v>
      </c>
      <c r="H20" s="148">
        <f t="shared" si="1"/>
        <v>0.71428571428571419</v>
      </c>
      <c r="I20" s="147">
        <f t="shared" si="1"/>
        <v>0.14285714285714285</v>
      </c>
      <c r="J20" s="149">
        <f t="shared" si="3"/>
        <v>0.42857142857142849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0.49107142857142855</v>
      </c>
      <c r="I21" s="147">
        <f>IF(I22=0,"",IF(I22&gt;0,I29/I22))</f>
        <v>0.13095238095238096</v>
      </c>
      <c r="J21" s="149">
        <f t="shared" si="3"/>
        <v>0.31101190476190477</v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4</v>
      </c>
      <c r="I22" s="160">
        <f>COUNT(I15:I20)</f>
        <v>3</v>
      </c>
      <c r="J22" s="161">
        <f>H22+I22</f>
        <v>7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/>
      <c r="D24" s="153" t="s">
        <v>129</v>
      </c>
      <c r="E24" s="162">
        <f t="shared" si="4"/>
        <v>1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0.66666666666666663</v>
      </c>
      <c r="I25" s="159">
        <f t="shared" si="5"/>
        <v>0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0.33333333333333331</v>
      </c>
      <c r="I26" s="159">
        <f>IF(I18="",0,IF(I18&gt;=0,I18))</f>
        <v>0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0.25</v>
      </c>
      <c r="I27" s="159">
        <f t="shared" si="5"/>
        <v>0.25</v>
      </c>
    </row>
    <row r="28" spans="2:10" x14ac:dyDescent="0.25">
      <c r="B28" s="139"/>
      <c r="H28" s="159">
        <f t="shared" si="5"/>
        <v>0.71428571428571419</v>
      </c>
      <c r="I28" s="159">
        <f t="shared" si="5"/>
        <v>0.14285714285714285</v>
      </c>
    </row>
    <row r="29" spans="2:10" x14ac:dyDescent="0.25">
      <c r="H29" s="159">
        <f>SUM(H23:H28)</f>
        <v>1.9642857142857142</v>
      </c>
      <c r="I29" s="159">
        <f>SUM(I23:I28)</f>
        <v>0.39285714285714285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>
        <f>$H17</f>
        <v>0.66666666666666663</v>
      </c>
      <c r="L34" s="344"/>
      <c r="M34" s="344">
        <f>$H18</f>
        <v>0.33333333333333331</v>
      </c>
      <c r="N34" s="344"/>
      <c r="O34" s="344">
        <f>$H19</f>
        <v>0.25</v>
      </c>
      <c r="P34" s="344"/>
      <c r="Q34" s="344">
        <f>$H20</f>
        <v>0.71428571428571419</v>
      </c>
      <c r="R34" s="344"/>
      <c r="S34" s="344">
        <f>H21</f>
        <v>0.49107142857142855</v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>
        <f>$I18</f>
        <v>0</v>
      </c>
      <c r="N35" s="344"/>
      <c r="O35" s="344">
        <f>$I19</f>
        <v>0.25</v>
      </c>
      <c r="P35" s="344"/>
      <c r="Q35" s="344">
        <f>$I20</f>
        <v>0.14285714285714285</v>
      </c>
      <c r="R35" s="344"/>
      <c r="S35" s="344">
        <f>$I21</f>
        <v>0.13095238095238096</v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>
        <f>J17</f>
        <v>0.66666666666666663</v>
      </c>
      <c r="L36" s="344"/>
      <c r="M36" s="344">
        <f>J18</f>
        <v>0.16666666666666666</v>
      </c>
      <c r="N36" s="344"/>
      <c r="O36" s="344">
        <f>J19</f>
        <v>0.25</v>
      </c>
      <c r="P36" s="344"/>
      <c r="Q36" s="344">
        <f>J20</f>
        <v>0.42857142857142849</v>
      </c>
      <c r="R36" s="344"/>
      <c r="S36" s="344">
        <f>J21</f>
        <v>0.31101190476190477</v>
      </c>
      <c r="T36" s="344"/>
      <c r="U36" s="108"/>
      <c r="V36" s="108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Q35:R35"/>
    <mergeCell ref="S35:T35"/>
    <mergeCell ref="I35:J35"/>
    <mergeCell ref="K35:L35"/>
    <mergeCell ref="M35:N35"/>
    <mergeCell ref="B35:F35"/>
    <mergeCell ref="G35:H35"/>
    <mergeCell ref="H4:P4"/>
    <mergeCell ref="O36:P36"/>
    <mergeCell ref="O35:P35"/>
    <mergeCell ref="M36:N36"/>
    <mergeCell ref="B10:D10"/>
    <mergeCell ref="B12:D12"/>
    <mergeCell ref="B13:D13"/>
    <mergeCell ref="B14:D14"/>
    <mergeCell ref="B15:D16"/>
    <mergeCell ref="B17:D17"/>
    <mergeCell ref="B19:D19"/>
    <mergeCell ref="B20:D20"/>
    <mergeCell ref="S38:U38"/>
    <mergeCell ref="Q36:R36"/>
    <mergeCell ref="S36:T36"/>
    <mergeCell ref="W36:X36"/>
    <mergeCell ref="B34:F34"/>
    <mergeCell ref="G34:H34"/>
    <mergeCell ref="I34:J34"/>
    <mergeCell ref="K34:L34"/>
    <mergeCell ref="M34:N34"/>
    <mergeCell ref="O34:P34"/>
    <mergeCell ref="Q34:R34"/>
    <mergeCell ref="S34:T34"/>
    <mergeCell ref="B36:F36"/>
    <mergeCell ref="G36:H36"/>
    <mergeCell ref="I36:J36"/>
    <mergeCell ref="K36:L36"/>
    <mergeCell ref="B2:D2"/>
    <mergeCell ref="B5:D5"/>
    <mergeCell ref="B6:D6"/>
    <mergeCell ref="B7:D7"/>
    <mergeCell ref="B8:D9"/>
  </mergeCells>
  <phoneticPr fontId="3" type="noConversion"/>
  <conditionalFormatting sqref="G34:T35">
    <cfRule type="cellIs" dxfId="1453" priority="4" stopIfTrue="1" operator="between">
      <formula>0</formula>
      <formula>0.25</formula>
    </cfRule>
    <cfRule type="cellIs" dxfId="1452" priority="5" stopIfTrue="1" operator="between">
      <formula>0.5</formula>
      <formula>0.75</formula>
    </cfRule>
    <cfRule type="cellIs" dxfId="1451" priority="6" stopIfTrue="1" operator="between">
      <formula>0.75</formula>
      <formula>1</formula>
    </cfRule>
  </conditionalFormatting>
  <conditionalFormatting sqref="G36:T36">
    <cfRule type="cellIs" dxfId="1450" priority="8" stopIfTrue="1" operator="between">
      <formula>0</formula>
      <formula>0.25</formula>
    </cfRule>
    <cfRule type="cellIs" dxfId="1449" priority="9" stopIfTrue="1" operator="between">
      <formula>0.5</formula>
      <formula>0.75</formula>
    </cfRule>
    <cfRule type="cellIs" dxfId="1448" priority="10" stopIfTrue="1" operator="between">
      <formula>0.75</formula>
      <formula>1</formula>
    </cfRule>
  </conditionalFormatting>
  <conditionalFormatting sqref="N14:Q14">
    <cfRule type="cellIs" dxfId="1447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Begrijpend lezen - luisteren</oddHeader>
    <oddFooter>&amp;L&amp;8meesterharrie.nl</oddFooter>
  </headerFooter>
  <drawing r:id="rId2"/>
  <legacyDrawing r:id="rId3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X38"/>
  <sheetViews>
    <sheetView showGridLines="0" showRowColHeaders="0" zoomScale="89" zoomScaleNormal="89" workbookViewId="0">
      <selection activeCell="C31" sqref="C31"/>
    </sheetView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2" t="s">
        <v>118</v>
      </c>
      <c r="C5" s="333"/>
      <c r="D5" s="334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37"/>
      <c r="G6" s="2" t="s">
        <v>15</v>
      </c>
      <c r="H6" s="93" t="str">
        <f>'totaal groep 3'!$D$34</f>
        <v>0%</v>
      </c>
      <c r="I6" s="21" t="str">
        <f>'totaal groep 3'!$D$35</f>
        <v>0%</v>
      </c>
      <c r="J6" s="21" t="str">
        <f>'totaal groep 3'!$E$34</f>
        <v>0%</v>
      </c>
      <c r="K6" s="21" t="str">
        <f>'totaal groep 3'!$E$35</f>
        <v>0%</v>
      </c>
      <c r="L6" s="21" t="str">
        <f>'totaal groep 3'!$F$34</f>
        <v>0%</v>
      </c>
      <c r="M6" s="21" t="str">
        <f>'totaal groep 3'!$F$35</f>
        <v>0%</v>
      </c>
      <c r="N6" s="21" t="str">
        <f>'totaal groep 3'!$G$34</f>
        <v>0%</v>
      </c>
      <c r="O6" s="21" t="str">
        <f>'totaal groep 3'!$G$35</f>
        <v>0%</v>
      </c>
      <c r="P6" s="21" t="str">
        <f>'totaal groep 3'!$H$34</f>
        <v>0%</v>
      </c>
      <c r="Q6" s="21" t="str">
        <f>'totaal groep 3'!$H$35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37"/>
      <c r="G7" s="2" t="s">
        <v>16</v>
      </c>
      <c r="H7" s="93" t="str">
        <f>'totaal groep 4'!$D$34</f>
        <v>0%</v>
      </c>
      <c r="I7" s="21" t="str">
        <f>'totaal groep 4'!$D$35</f>
        <v>0%</v>
      </c>
      <c r="J7" s="21" t="str">
        <f>'totaal groep 4'!$E$34</f>
        <v>0%</v>
      </c>
      <c r="K7" s="21" t="str">
        <f>'totaal groep 4'!$E$35</f>
        <v>0%</v>
      </c>
      <c r="L7" s="21" t="str">
        <f>'totaal groep 4'!$F$34</f>
        <v>0%</v>
      </c>
      <c r="M7" s="21" t="str">
        <f>'totaal groep 4'!$F$35</f>
        <v>0%</v>
      </c>
      <c r="N7" s="21" t="str">
        <f>'totaal groep 4'!$G$34</f>
        <v>0%</v>
      </c>
      <c r="O7" s="21" t="str">
        <f>'totaal groep 4'!$G$35</f>
        <v>0%</v>
      </c>
      <c r="P7" s="21" t="str">
        <f>'totaal groep 4'!$H$34</f>
        <v>0%</v>
      </c>
      <c r="Q7" s="21" t="str">
        <f>'totaal groep 4'!$H$35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3</v>
      </c>
      <c r="C8" s="339"/>
      <c r="D8" s="340"/>
      <c r="E8" s="141"/>
      <c r="G8" s="2" t="s">
        <v>17</v>
      </c>
      <c r="H8" s="93" t="str">
        <f>'totaal groep 5'!$D$34</f>
        <v>0%</v>
      </c>
      <c r="I8" s="21" t="str">
        <f>'totaal groep 5'!$D$35</f>
        <v>0%</v>
      </c>
      <c r="J8" s="21" t="str">
        <f>'totaal groep 5'!$E$34</f>
        <v>0%</v>
      </c>
      <c r="K8" s="21" t="str">
        <f>'totaal groep 5'!$E$35</f>
        <v>0%</v>
      </c>
      <c r="L8" s="21" t="str">
        <f>'totaal groep 5'!$F$34</f>
        <v>0%</v>
      </c>
      <c r="M8" s="21" t="str">
        <f>'totaal groep 5'!$F$35</f>
        <v>0%</v>
      </c>
      <c r="N8" s="21" t="str">
        <f>'totaal groep 5'!$G$34</f>
        <v>0%</v>
      </c>
      <c r="O8" s="21" t="str">
        <f>'totaal groep 5'!$G$35</f>
        <v>0%</v>
      </c>
      <c r="P8" s="21" t="str">
        <f>'totaal groep 5'!$H$34</f>
        <v>0%</v>
      </c>
      <c r="Q8" s="21" t="str">
        <f>'totaal groep 5'!$H$35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>
        <f>'totaal groep 6'!$D$34</f>
        <v>0.33333333333333331</v>
      </c>
      <c r="I9" s="21">
        <f>'totaal groep 6'!$D$35</f>
        <v>0.33333333333333331</v>
      </c>
      <c r="J9" s="21">
        <f>'totaal groep 6'!$E$34</f>
        <v>0</v>
      </c>
      <c r="K9" s="21">
        <f>'totaal groep 6'!$E$35</f>
        <v>0</v>
      </c>
      <c r="L9" s="21">
        <f>'totaal groep 6'!$F$34</f>
        <v>0.66666666666666663</v>
      </c>
      <c r="M9" s="21">
        <f>'totaal groep 6'!$F$35</f>
        <v>0.66666666666666663</v>
      </c>
      <c r="N9" s="21">
        <f>'totaal groep 6'!$G$34</f>
        <v>0</v>
      </c>
      <c r="O9" s="21">
        <f>'totaal groep 6'!$G$35</f>
        <v>0</v>
      </c>
      <c r="P9" s="21">
        <f>'totaal groep 6'!$H$34</f>
        <v>0</v>
      </c>
      <c r="Q9" s="21">
        <f>'totaal groep 6'!$H$35</f>
        <v>0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37"/>
      <c r="G10" s="2" t="s">
        <v>19</v>
      </c>
      <c r="H10" s="93">
        <f>'totaal groep 7'!$D$34</f>
        <v>0</v>
      </c>
      <c r="I10" s="21">
        <f>'totaal groep 7'!$D$35</f>
        <v>0.75</v>
      </c>
      <c r="J10" s="21">
        <f>'totaal groep 7'!$E$34</f>
        <v>0.75</v>
      </c>
      <c r="K10" s="21">
        <f>'totaal groep 7'!$E$35</f>
        <v>0.25</v>
      </c>
      <c r="L10" s="21">
        <f>'totaal groep 7'!$F$34</f>
        <v>0.25</v>
      </c>
      <c r="M10" s="21">
        <f>'totaal groep 7'!$F$35</f>
        <v>0</v>
      </c>
      <c r="N10" s="21">
        <f>'totaal groep 7'!$G$34</f>
        <v>0</v>
      </c>
      <c r="O10" s="21">
        <f>'totaal groep 7'!$G$35</f>
        <v>0</v>
      </c>
      <c r="P10" s="21">
        <f>'totaal groep 7'!$H$34</f>
        <v>0</v>
      </c>
      <c r="Q10" s="21">
        <f>'totaal groep 7'!$H$35</f>
        <v>0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8'!$D$34</f>
        <v>0.2857142857142857</v>
      </c>
      <c r="I11" s="21">
        <f>'totaal groep 8'!$D$35</f>
        <v>0.14285714285714285</v>
      </c>
      <c r="J11" s="21">
        <f>'totaal groep 8'!$E$34</f>
        <v>0.2857142857142857</v>
      </c>
      <c r="K11" s="21">
        <f>'totaal groep 8'!$E$35</f>
        <v>0</v>
      </c>
      <c r="L11" s="21">
        <f>'totaal groep 8'!$F$34</f>
        <v>0.2857142857142857</v>
      </c>
      <c r="M11" s="21">
        <f>'totaal groep 8'!$F$35</f>
        <v>0.7142857142857143</v>
      </c>
      <c r="N11" s="21">
        <f>'totaal groep 8'!$G$34</f>
        <v>0.14285714285714285</v>
      </c>
      <c r="O11" s="21">
        <f>'totaal groep 8'!$G$35</f>
        <v>0.14285714285714285</v>
      </c>
      <c r="P11" s="21">
        <f>'totaal groep 8'!$H$34</f>
        <v>0</v>
      </c>
      <c r="Q11" s="21">
        <f>'totaal groep 8'!$H$35</f>
        <v>0</v>
      </c>
      <c r="R11" s="87">
        <f t="shared" si="0"/>
        <v>0.14285714285714285</v>
      </c>
      <c r="S11" s="87">
        <f t="shared" si="0"/>
        <v>0.14285714285714285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2" t="s">
        <v>119</v>
      </c>
      <c r="C12" s="333"/>
      <c r="D12" s="334"/>
      <c r="E12" s="137"/>
      <c r="G12" s="2" t="s">
        <v>14</v>
      </c>
      <c r="H12" s="95">
        <f>(H6+H7+H8+H9+H10+H11)/B8</f>
        <v>0.20634920634920637</v>
      </c>
      <c r="I12" s="96">
        <f>(I6+I7+I8+I9+I10+I11)/B15</f>
        <v>0.40873015873015867</v>
      </c>
      <c r="J12" s="96">
        <f>(J6+J7+J8+J9+J10+J11)/B8</f>
        <v>0.34523809523809518</v>
      </c>
      <c r="K12" s="96">
        <f>(K6+K7+K8+K9+K10+K11)/B15</f>
        <v>8.3333333333333329E-2</v>
      </c>
      <c r="L12" s="96">
        <f>(L6+L7+L8+L9+L10+L11)/B8</f>
        <v>0.40079365079365076</v>
      </c>
      <c r="M12" s="96">
        <f>(M6+M7+M8+M9+M10+M11)/B15</f>
        <v>0.46031746031746029</v>
      </c>
      <c r="N12" s="96">
        <f>(N6+N7+N8+N9+N10+N11)/B8</f>
        <v>4.7619047619047616E-2</v>
      </c>
      <c r="O12" s="96">
        <f>(O6+O7+O8+O9+O10+O11)/B15</f>
        <v>4.7619047619047616E-2</v>
      </c>
      <c r="P12" s="96">
        <f>(P6+P7+P8+P9+P10+P11)/B8</f>
        <v>0</v>
      </c>
      <c r="Q12" s="96">
        <f>(Q6+Q7+Q8+Q9+Q10+Q11)/B15</f>
        <v>0</v>
      </c>
      <c r="R12" s="97">
        <f t="shared" si="0"/>
        <v>4.7619047619047616E-2</v>
      </c>
      <c r="S12" s="97">
        <f t="shared" si="0"/>
        <v>4.7619047619047616E-2</v>
      </c>
      <c r="T12" s="98">
        <v>0.25</v>
      </c>
      <c r="V12" s="12"/>
      <c r="W12" s="109"/>
      <c r="X12" s="12"/>
    </row>
    <row r="13" spans="2:24" s="1" customFormat="1" ht="13" thickBot="1" x14ac:dyDescent="0.3">
      <c r="B13" s="335" t="s">
        <v>115</v>
      </c>
      <c r="C13" s="336"/>
      <c r="D13" s="337"/>
      <c r="E13" s="137"/>
      <c r="H13" s="108">
        <f>IF(I12=0,H12,IF(I12&gt;0,(H12+I12)/2))</f>
        <v>0.3075396825396825</v>
      </c>
      <c r="I13" s="17"/>
      <c r="J13" s="108">
        <f>IF(K12=0,J12,IF(K12&gt;0,(J12+K12)/2))</f>
        <v>0.21428571428571425</v>
      </c>
      <c r="K13" s="18"/>
      <c r="L13" s="108">
        <f>IF(M12=0,L12,IF(M12&gt;0,(L12+M12)/2))</f>
        <v>0.43055555555555552</v>
      </c>
      <c r="M13" s="18"/>
      <c r="N13" s="108">
        <f>IF(O12=0,N12,IF(O12&gt;0,(N12+O12)/2))</f>
        <v>4.7619047619047616E-2</v>
      </c>
      <c r="O13" s="18"/>
      <c r="P13" s="108">
        <f>IF(Q12=0,P12,IF(Q12&gt;0,(P12+Q12)/2))</f>
        <v>0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35" t="s">
        <v>117</v>
      </c>
      <c r="C14" s="336"/>
      <c r="D14" s="337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38">
        <f>I22</f>
        <v>3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63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>
        <f t="shared" si="1"/>
        <v>0.33333333333333331</v>
      </c>
      <c r="I18" s="147">
        <f t="shared" si="1"/>
        <v>0.33333333333333331</v>
      </c>
      <c r="J18" s="149">
        <f t="shared" ref="J18:J21" si="3">IF(E25=2,"",IF($I$22=0,H18,IF(C25="x",I18,IF(D25="x",H18,IF($I$12&gt;=0,(H18+I18)/2)))))</f>
        <v>0.33333333333333331</v>
      </c>
    </row>
    <row r="19" spans="2:10" x14ac:dyDescent="0.25">
      <c r="B19" s="325" t="s">
        <v>120</v>
      </c>
      <c r="C19" s="326"/>
      <c r="D19" s="327"/>
      <c r="E19" s="163"/>
      <c r="G19" s="1" t="s">
        <v>64</v>
      </c>
      <c r="H19" s="148">
        <f t="shared" si="1"/>
        <v>0.75</v>
      </c>
      <c r="I19" s="147">
        <f t="shared" si="1"/>
        <v>1</v>
      </c>
      <c r="J19" s="149">
        <f t="shared" si="3"/>
        <v>0.875</v>
      </c>
    </row>
    <row r="20" spans="2:10" x14ac:dyDescent="0.25">
      <c r="B20" s="328" t="s">
        <v>128</v>
      </c>
      <c r="C20" s="329"/>
      <c r="D20" s="330"/>
      <c r="E20" s="163"/>
      <c r="G20" s="1" t="s">
        <v>65</v>
      </c>
      <c r="H20" s="148">
        <f t="shared" si="1"/>
        <v>0.5714285714285714</v>
      </c>
      <c r="I20" s="147">
        <f t="shared" si="1"/>
        <v>0.14285714285714285</v>
      </c>
      <c r="J20" s="149">
        <f t="shared" si="3"/>
        <v>0.3571428571428571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0.55158730158730152</v>
      </c>
      <c r="I21" s="147">
        <f>IF(I22=0,"",IF(I22&gt;0,I29/I22))</f>
        <v>0.49206349206349204</v>
      </c>
      <c r="J21" s="149">
        <f t="shared" si="3"/>
        <v>0.52182539682539675</v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3</v>
      </c>
      <c r="I22" s="160">
        <f>COUNT(I15:I20)</f>
        <v>3</v>
      </c>
      <c r="J22" s="161">
        <f>H22+I22</f>
        <v>6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0.33333333333333331</v>
      </c>
      <c r="I26" s="159">
        <f t="shared" si="5"/>
        <v>0.33333333333333331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0.75</v>
      </c>
      <c r="I27" s="159">
        <f t="shared" si="5"/>
        <v>1</v>
      </c>
    </row>
    <row r="28" spans="2:10" x14ac:dyDescent="0.25">
      <c r="B28" s="139"/>
      <c r="H28" s="159">
        <f t="shared" si="5"/>
        <v>0.5714285714285714</v>
      </c>
      <c r="I28" s="159">
        <f t="shared" si="5"/>
        <v>0.14285714285714285</v>
      </c>
    </row>
    <row r="29" spans="2:10" x14ac:dyDescent="0.25">
      <c r="H29" s="159">
        <f>SUM(H23:H28)</f>
        <v>1.6547619047619047</v>
      </c>
      <c r="I29" s="159">
        <f>SUM(I23:I28)</f>
        <v>1.4761904761904761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>
        <f>$H18</f>
        <v>0.33333333333333331</v>
      </c>
      <c r="N34" s="344"/>
      <c r="O34" s="344">
        <f>$H19</f>
        <v>0.75</v>
      </c>
      <c r="P34" s="344"/>
      <c r="Q34" s="344">
        <f>$H20</f>
        <v>0.5714285714285714</v>
      </c>
      <c r="R34" s="344"/>
      <c r="S34" s="344">
        <f>H21</f>
        <v>0.55158730158730152</v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>
        <f>$I18</f>
        <v>0.33333333333333331</v>
      </c>
      <c r="N35" s="344"/>
      <c r="O35" s="344">
        <f>$I19</f>
        <v>1</v>
      </c>
      <c r="P35" s="344"/>
      <c r="Q35" s="344">
        <f>$I20</f>
        <v>0.14285714285714285</v>
      </c>
      <c r="R35" s="344"/>
      <c r="S35" s="344">
        <f>$I21</f>
        <v>0.49206349206349204</v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>
        <f>J18</f>
        <v>0.33333333333333331</v>
      </c>
      <c r="N36" s="344"/>
      <c r="O36" s="344">
        <f>J19</f>
        <v>0.875</v>
      </c>
      <c r="P36" s="344"/>
      <c r="Q36" s="344">
        <f>$J20</f>
        <v>0.3571428571428571</v>
      </c>
      <c r="R36" s="344"/>
      <c r="S36" s="344">
        <f>J21</f>
        <v>0.52182539682539675</v>
      </c>
      <c r="T36" s="344"/>
      <c r="U36" s="108"/>
      <c r="V36" s="108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B36:F36"/>
    <mergeCell ref="G36:H36"/>
    <mergeCell ref="I36:J36"/>
    <mergeCell ref="K36:L36"/>
    <mergeCell ref="W36:X36"/>
    <mergeCell ref="S38:U38"/>
    <mergeCell ref="Q36:R36"/>
    <mergeCell ref="S36:T36"/>
    <mergeCell ref="H4:P4"/>
    <mergeCell ref="M36:N36"/>
    <mergeCell ref="O36:P36"/>
    <mergeCell ref="O34:P34"/>
    <mergeCell ref="Q34:R34"/>
    <mergeCell ref="S34:T34"/>
    <mergeCell ref="O35:P35"/>
    <mergeCell ref="Q35:R35"/>
    <mergeCell ref="S35:T35"/>
    <mergeCell ref="B34:F34"/>
    <mergeCell ref="G34:H34"/>
    <mergeCell ref="I34:J34"/>
    <mergeCell ref="K34:L34"/>
    <mergeCell ref="M34:N34"/>
    <mergeCell ref="B35:F35"/>
    <mergeCell ref="G35:H35"/>
    <mergeCell ref="I35:J35"/>
    <mergeCell ref="K35:L35"/>
    <mergeCell ref="M35:N35"/>
    <mergeCell ref="B17:D17"/>
    <mergeCell ref="B19:D19"/>
    <mergeCell ref="B20:D20"/>
    <mergeCell ref="B2:D2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phoneticPr fontId="3" type="noConversion"/>
  <conditionalFormatting sqref="G36:P36 S36:T36">
    <cfRule type="cellIs" dxfId="1446" priority="8" stopIfTrue="1" operator="between">
      <formula>0</formula>
      <formula>0.25</formula>
    </cfRule>
    <cfRule type="cellIs" dxfId="1445" priority="9" stopIfTrue="1" operator="between">
      <formula>0.5</formula>
      <formula>0.75</formula>
    </cfRule>
    <cfRule type="cellIs" dxfId="1444" priority="10" stopIfTrue="1" operator="between">
      <formula>0.75</formula>
      <formula>1</formula>
    </cfRule>
  </conditionalFormatting>
  <conditionalFormatting sqref="G34:T34 G35:P35 S35:T35 Q35:R36">
    <cfRule type="cellIs" dxfId="1443" priority="4" stopIfTrue="1" operator="between">
      <formula>0</formula>
      <formula>0.25</formula>
    </cfRule>
    <cfRule type="cellIs" dxfId="1442" priority="5" stopIfTrue="1" operator="between">
      <formula>0.5</formula>
      <formula>0.75</formula>
    </cfRule>
    <cfRule type="cellIs" dxfId="1441" priority="6" stopIfTrue="1" operator="between">
      <formula>0.75</formula>
      <formula>1</formula>
    </cfRule>
  </conditionalFormatting>
  <conditionalFormatting sqref="N14:Q14">
    <cfRule type="cellIs" dxfId="1440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Woordenschat</oddHeader>
    <oddFooter>&amp;L&amp;8meesterharrie.nl</oddFooter>
  </headerFooter>
  <drawing r:id="rId2"/>
  <legacyDrawing r:id="rId3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2" t="s">
        <v>118</v>
      </c>
      <c r="C5" s="333"/>
      <c r="D5" s="334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37"/>
      <c r="G6" s="2" t="s">
        <v>15</v>
      </c>
      <c r="H6" s="93" t="str">
        <f>'totaal groep 3'!$D$45</f>
        <v>0%</v>
      </c>
      <c r="I6" s="21" t="str">
        <f>'totaal groep 3'!$D$46</f>
        <v>0%</v>
      </c>
      <c r="J6" s="21" t="str">
        <f>'totaal groep 3'!$E$45</f>
        <v>0%</v>
      </c>
      <c r="K6" s="21" t="str">
        <f>'totaal groep 3'!$E$46</f>
        <v>0%</v>
      </c>
      <c r="L6" s="21" t="str">
        <f>'totaal groep 3'!$F$45</f>
        <v>0%</v>
      </c>
      <c r="M6" s="21" t="str">
        <f>'totaal groep 3'!$F$46</f>
        <v>0%</v>
      </c>
      <c r="N6" s="21" t="str">
        <f>'totaal groep 3'!$G$45</f>
        <v>0%</v>
      </c>
      <c r="O6" s="21" t="str">
        <f>'totaal groep 3'!$G$46</f>
        <v>0%</v>
      </c>
      <c r="P6" s="21" t="str">
        <f>'totaal groep 3'!$H$45</f>
        <v>0%</v>
      </c>
      <c r="Q6" s="21" t="str">
        <f>'totaal groep 3'!$H$46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37"/>
      <c r="G7" s="2" t="s">
        <v>16</v>
      </c>
      <c r="H7" s="93">
        <f>'totaal groep 4'!$D$45</f>
        <v>0.66666666666666663</v>
      </c>
      <c r="I7" s="21" t="str">
        <f>'totaal groep 4'!$D$46</f>
        <v>0%</v>
      </c>
      <c r="J7" s="21">
        <f>'totaal groep 4'!$E$45</f>
        <v>0</v>
      </c>
      <c r="K7" s="21" t="str">
        <f>'totaal groep 4'!$E$46</f>
        <v>0%</v>
      </c>
      <c r="L7" s="21">
        <f>'totaal groep 4'!$F$45</f>
        <v>0.33333333333333331</v>
      </c>
      <c r="M7" s="21" t="str">
        <f>'totaal groep 4'!$F$46</f>
        <v>0%</v>
      </c>
      <c r="N7" s="21">
        <f>'totaal groep 4'!$G$45</f>
        <v>0</v>
      </c>
      <c r="O7" s="21" t="str">
        <f>'totaal groep 4'!$G$46</f>
        <v>0%</v>
      </c>
      <c r="P7" s="21">
        <f>'totaal groep 4'!$H$45</f>
        <v>0</v>
      </c>
      <c r="Q7" s="21" t="str">
        <f>'totaal groep 4'!$H$46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5</v>
      </c>
      <c r="C8" s="339"/>
      <c r="D8" s="340"/>
      <c r="E8" s="141"/>
      <c r="G8" s="2" t="s">
        <v>17</v>
      </c>
      <c r="H8" s="93">
        <f>'totaal groep 5'!$D$45</f>
        <v>1</v>
      </c>
      <c r="I8" s="21" t="str">
        <f>'totaal groep 5'!$D$46</f>
        <v>0%</v>
      </c>
      <c r="J8" s="21">
        <f>'totaal groep 5'!$E$45</f>
        <v>0</v>
      </c>
      <c r="K8" s="21" t="str">
        <f>'totaal groep 5'!$E$46</f>
        <v>0%</v>
      </c>
      <c r="L8" s="21">
        <f>'totaal groep 5'!$F$45</f>
        <v>0</v>
      </c>
      <c r="M8" s="21" t="str">
        <f>'totaal groep 5'!$F$46</f>
        <v>0%</v>
      </c>
      <c r="N8" s="21">
        <f>'totaal groep 5'!$G$45</f>
        <v>0</v>
      </c>
      <c r="O8" s="21" t="str">
        <f>'totaal groep 5'!$G$46</f>
        <v>0%</v>
      </c>
      <c r="P8" s="21">
        <f>'totaal groep 5'!$H$45</f>
        <v>0</v>
      </c>
      <c r="Q8" s="21" t="str">
        <f>'totaal groep 5'!$H$46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>
        <f>'totaal groep 6'!$D$45</f>
        <v>0.33333333333333331</v>
      </c>
      <c r="I9" s="21">
        <f>'totaal groep 6'!$D$46</f>
        <v>0.66666666666666663</v>
      </c>
      <c r="J9" s="21">
        <f>'totaal groep 6'!$E$45</f>
        <v>0</v>
      </c>
      <c r="K9" s="21">
        <f>'totaal groep 6'!$E$46</f>
        <v>0</v>
      </c>
      <c r="L9" s="21">
        <f>'totaal groep 6'!$F$45</f>
        <v>0.33333333333333331</v>
      </c>
      <c r="M9" s="21">
        <f>'totaal groep 6'!$F$46</f>
        <v>0.33333333333333331</v>
      </c>
      <c r="N9" s="21">
        <f>'totaal groep 6'!$G$45</f>
        <v>0.33333333333333331</v>
      </c>
      <c r="O9" s="21">
        <f>'totaal groep 6'!$G$46</f>
        <v>0</v>
      </c>
      <c r="P9" s="21">
        <f>'totaal groep 6'!$H$45</f>
        <v>0</v>
      </c>
      <c r="Q9" s="21">
        <f>'totaal groep 6'!$H$46</f>
        <v>0</v>
      </c>
      <c r="R9" s="87">
        <f t="shared" si="0"/>
        <v>0.33333333333333331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37"/>
      <c r="G10" s="2" t="s">
        <v>19</v>
      </c>
      <c r="H10" s="93">
        <f>'totaal groep 7'!$D$45</f>
        <v>0.25</v>
      </c>
      <c r="I10" s="21">
        <f>'totaal groep 7'!$D$46</f>
        <v>0.25</v>
      </c>
      <c r="J10" s="21">
        <f>'totaal groep 7'!$E$45</f>
        <v>0.75</v>
      </c>
      <c r="K10" s="21">
        <f>'totaal groep 7'!$E$46</f>
        <v>0.75</v>
      </c>
      <c r="L10" s="21">
        <f>'totaal groep 7'!$F$45</f>
        <v>0</v>
      </c>
      <c r="M10" s="21">
        <f>'totaal groep 7'!$F$46</f>
        <v>0</v>
      </c>
      <c r="N10" s="21">
        <f>'totaal groep 7'!$G$45</f>
        <v>0</v>
      </c>
      <c r="O10" s="21">
        <f>'totaal groep 7'!$G$46</f>
        <v>0</v>
      </c>
      <c r="P10" s="21">
        <f>'totaal groep 7'!$H$45</f>
        <v>0</v>
      </c>
      <c r="Q10" s="21">
        <f>'totaal groep 7'!$H$46</f>
        <v>0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8'!$D$45</f>
        <v>0.2857142857142857</v>
      </c>
      <c r="I11" s="21">
        <f>'totaal groep 8'!$D$46</f>
        <v>0.14285714285714285</v>
      </c>
      <c r="J11" s="21">
        <f>'totaal groep 8'!$E$45</f>
        <v>0</v>
      </c>
      <c r="K11" s="21">
        <f>'totaal groep 8'!$E$46</f>
        <v>0</v>
      </c>
      <c r="L11" s="21">
        <f>'totaal groep 8'!$F$45</f>
        <v>0.42857142857142855</v>
      </c>
      <c r="M11" s="21">
        <f>'totaal groep 8'!$F$46</f>
        <v>0.5714285714285714</v>
      </c>
      <c r="N11" s="21">
        <f>'totaal groep 8'!$G$45</f>
        <v>0.2857142857142857</v>
      </c>
      <c r="O11" s="21">
        <f>'totaal groep 8'!$G$46</f>
        <v>0.2857142857142857</v>
      </c>
      <c r="P11" s="21">
        <f>'totaal groep 8'!$H$45</f>
        <v>0</v>
      </c>
      <c r="Q11" s="21">
        <f>'totaal groep 8'!$H$46</f>
        <v>0</v>
      </c>
      <c r="R11" s="87">
        <f t="shared" si="0"/>
        <v>0.2857142857142857</v>
      </c>
      <c r="S11" s="87">
        <f t="shared" si="0"/>
        <v>0.2857142857142857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2" t="s">
        <v>119</v>
      </c>
      <c r="C12" s="333"/>
      <c r="D12" s="334"/>
      <c r="E12" s="137"/>
      <c r="G12" s="2" t="s">
        <v>14</v>
      </c>
      <c r="H12" s="95">
        <f>(H6+H7+H8+H9+H10+H11)/B8</f>
        <v>0.50714285714285712</v>
      </c>
      <c r="I12" s="96">
        <f>(I6+I7+I8+I9+I10+I11)/B15</f>
        <v>0.3531746031746032</v>
      </c>
      <c r="J12" s="96">
        <f>(J6+J7+J8+J9+J10+J11)/B8</f>
        <v>0.15</v>
      </c>
      <c r="K12" s="96">
        <f>(K6+K7+K8+K9+K10+K11)/B15</f>
        <v>0.25</v>
      </c>
      <c r="L12" s="96">
        <f>(L6+L7+L8+L9+L10+L11)/B8</f>
        <v>0.21904761904761902</v>
      </c>
      <c r="M12" s="96">
        <f>(M6+M7+M8+M9+M10+M11)/B15</f>
        <v>0.30158730158730157</v>
      </c>
      <c r="N12" s="96">
        <f>(N6+N7+N8+N9+N10+N11)/B8</f>
        <v>0.12380952380952381</v>
      </c>
      <c r="O12" s="96">
        <f>(O6+O7+O8+O9+O10+O11)/B15</f>
        <v>9.5238095238095233E-2</v>
      </c>
      <c r="P12" s="96">
        <f>(P6+P7+P8+P9+P10+P11)/B8</f>
        <v>0</v>
      </c>
      <c r="Q12" s="96">
        <f>(Q6+Q7+Q8+Q9+Q10+Q11)/B15</f>
        <v>0</v>
      </c>
      <c r="R12" s="97">
        <f t="shared" si="0"/>
        <v>0.12380952380952381</v>
      </c>
      <c r="S12" s="97">
        <f t="shared" si="0"/>
        <v>9.5238095238095233E-2</v>
      </c>
      <c r="T12" s="98">
        <v>0.25</v>
      </c>
      <c r="V12" s="12"/>
      <c r="W12" s="109"/>
      <c r="X12" s="12"/>
    </row>
    <row r="13" spans="2:24" s="1" customFormat="1" ht="13" thickBot="1" x14ac:dyDescent="0.3">
      <c r="B13" s="335" t="s">
        <v>115</v>
      </c>
      <c r="C13" s="336"/>
      <c r="D13" s="337"/>
      <c r="E13" s="137"/>
      <c r="H13" s="108">
        <f>IF(I12=0,H12,IF(I12&gt;0,(H12+I12)/2))</f>
        <v>0.43015873015873018</v>
      </c>
      <c r="I13" s="17"/>
      <c r="J13" s="108">
        <f>IF(K12=0,J12,IF(K12&gt;0,(J12+K12)/2))</f>
        <v>0.2</v>
      </c>
      <c r="K13" s="18"/>
      <c r="L13" s="108">
        <f>IF(M12=0,L12,IF(M12&gt;0,(L12+M12)/2))</f>
        <v>0.26031746031746028</v>
      </c>
      <c r="M13" s="18"/>
      <c r="N13" s="108">
        <f>IF(O12=0,N12,IF(O12&gt;0,(N12+O12)/2))</f>
        <v>0.10952380952380952</v>
      </c>
      <c r="O13" s="18"/>
      <c r="P13" s="108">
        <f>IF(Q12=0,P12,IF(Q12&gt;0,(P12+Q12)/2))</f>
        <v>0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35" t="s">
        <v>117</v>
      </c>
      <c r="C14" s="336"/>
      <c r="D14" s="337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38">
        <f>I22</f>
        <v>3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>
        <f t="shared" ref="H16:I20" si="1">IF(C23="x","",IF(C23="",H7+J7))</f>
        <v>0.66666666666666663</v>
      </c>
      <c r="I16" s="147" t="str">
        <f t="shared" si="1"/>
        <v/>
      </c>
      <c r="J16" s="149">
        <f t="shared" ref="J16" si="2">IF(E23=2,"",IF($I$22=0,H16,IF($I$12=0,H16,IF(C23="x",I16,IF(D23="x",H16,IF($I$12&gt;0,(H16+I16)/2))))))</f>
        <v>0.66666666666666663</v>
      </c>
    </row>
    <row r="17" spans="2:10" ht="13" thickBot="1" x14ac:dyDescent="0.3">
      <c r="B17" s="322" t="s">
        <v>116</v>
      </c>
      <c r="C17" s="323"/>
      <c r="D17" s="324"/>
      <c r="E17" s="163"/>
      <c r="G17" s="1" t="s">
        <v>62</v>
      </c>
      <c r="H17" s="148">
        <f t="shared" si="1"/>
        <v>1</v>
      </c>
      <c r="I17" s="147" t="str">
        <f t="shared" si="1"/>
        <v/>
      </c>
      <c r="J17" s="149">
        <f>IF(E24=2,"",IF($I$22=0,H17,IF(C24="x",I17,IF(D24="x",H17,IF($I$12&gt;=0,(H17+I17)/2)))))</f>
        <v>1</v>
      </c>
    </row>
    <row r="18" spans="2:10" ht="13" thickBot="1" x14ac:dyDescent="0.3">
      <c r="G18" s="1" t="s">
        <v>63</v>
      </c>
      <c r="H18" s="148">
        <f t="shared" si="1"/>
        <v>0.33333333333333331</v>
      </c>
      <c r="I18" s="147">
        <f t="shared" si="1"/>
        <v>0.66666666666666663</v>
      </c>
      <c r="J18" s="149">
        <f t="shared" ref="J18:J21" si="3">IF(E25=2,"",IF($I$22=0,H18,IF(C25="x",I18,IF(D25="x",H18,IF($I$12&gt;=0,(H18+I18)/2)))))</f>
        <v>0.5</v>
      </c>
    </row>
    <row r="19" spans="2:10" x14ac:dyDescent="0.25">
      <c r="B19" s="325" t="s">
        <v>120</v>
      </c>
      <c r="C19" s="326"/>
      <c r="D19" s="327"/>
      <c r="E19" s="163"/>
      <c r="G19" s="1" t="s">
        <v>64</v>
      </c>
      <c r="H19" s="148">
        <f t="shared" si="1"/>
        <v>1</v>
      </c>
      <c r="I19" s="147">
        <f t="shared" si="1"/>
        <v>1</v>
      </c>
      <c r="J19" s="149">
        <f t="shared" si="3"/>
        <v>1</v>
      </c>
    </row>
    <row r="20" spans="2:10" x14ac:dyDescent="0.25">
      <c r="B20" s="328" t="s">
        <v>128</v>
      </c>
      <c r="C20" s="329"/>
      <c r="D20" s="330"/>
      <c r="E20" s="163"/>
      <c r="G20" s="1" t="s">
        <v>65</v>
      </c>
      <c r="H20" s="148">
        <f t="shared" si="1"/>
        <v>0.2857142857142857</v>
      </c>
      <c r="I20" s="147">
        <f t="shared" si="1"/>
        <v>0.14285714285714285</v>
      </c>
      <c r="J20" s="149">
        <f t="shared" si="3"/>
        <v>0.21428571428571427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0.65714285714285714</v>
      </c>
      <c r="I21" s="147">
        <f>IF(I22=0,"",IF(I22&gt;0,I29/I22))</f>
        <v>0.60317460317460314</v>
      </c>
      <c r="J21" s="149">
        <f t="shared" si="3"/>
        <v>0.63015873015873014</v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5</v>
      </c>
      <c r="I22" s="160">
        <f>COUNT(I15:I20)</f>
        <v>3</v>
      </c>
      <c r="J22" s="161">
        <f>H22+I22</f>
        <v>8</v>
      </c>
    </row>
    <row r="23" spans="2:10" ht="13" x14ac:dyDescent="0.25">
      <c r="B23" s="145" t="s">
        <v>123</v>
      </c>
      <c r="C23" s="152"/>
      <c r="D23" s="153" t="s">
        <v>129</v>
      </c>
      <c r="E23" s="162">
        <f t="shared" ref="E23:E27" si="4">COUNTIF(C23:D23,"X")</f>
        <v>1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/>
      <c r="D24" s="153" t="s">
        <v>129</v>
      </c>
      <c r="E24" s="162">
        <f t="shared" si="4"/>
        <v>1</v>
      </c>
      <c r="H24" s="159">
        <f t="shared" ref="H24:I28" si="5">IF(H16="",0,IF(H16&gt;0,H16))</f>
        <v>0.66666666666666663</v>
      </c>
      <c r="I24" s="159">
        <f t="shared" si="5"/>
        <v>0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1</v>
      </c>
      <c r="I25" s="159">
        <f t="shared" si="5"/>
        <v>0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0.33333333333333331</v>
      </c>
      <c r="I26" s="159">
        <f t="shared" si="5"/>
        <v>0.66666666666666663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1</v>
      </c>
      <c r="I27" s="159">
        <f t="shared" si="5"/>
        <v>1</v>
      </c>
    </row>
    <row r="28" spans="2:10" x14ac:dyDescent="0.25">
      <c r="B28" s="139"/>
      <c r="H28" s="159">
        <f t="shared" si="5"/>
        <v>0.2857142857142857</v>
      </c>
      <c r="I28" s="159">
        <f t="shared" si="5"/>
        <v>0.14285714285714285</v>
      </c>
    </row>
    <row r="29" spans="2:10" x14ac:dyDescent="0.25">
      <c r="H29" s="159">
        <f>SUM(H23:H28)</f>
        <v>3.2857142857142856</v>
      </c>
      <c r="I29" s="159">
        <f>SUM(I23:I28)</f>
        <v>1.8095238095238093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>
        <f>$H16</f>
        <v>0.66666666666666663</v>
      </c>
      <c r="J34" s="344"/>
      <c r="K34" s="344">
        <f>$H17</f>
        <v>1</v>
      </c>
      <c r="L34" s="344"/>
      <c r="M34" s="344">
        <f>$H18</f>
        <v>0.33333333333333331</v>
      </c>
      <c r="N34" s="344"/>
      <c r="O34" s="344">
        <f>$H19</f>
        <v>1</v>
      </c>
      <c r="P34" s="344"/>
      <c r="Q34" s="344">
        <f>$H20</f>
        <v>0.2857142857142857</v>
      </c>
      <c r="R34" s="344"/>
      <c r="S34" s="344">
        <f>H21</f>
        <v>0.65714285714285714</v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>
        <f>$I18</f>
        <v>0.66666666666666663</v>
      </c>
      <c r="N35" s="344"/>
      <c r="O35" s="344">
        <f>$I19</f>
        <v>1</v>
      </c>
      <c r="P35" s="344"/>
      <c r="Q35" s="344">
        <f>$I20</f>
        <v>0.14285714285714285</v>
      </c>
      <c r="R35" s="344"/>
      <c r="S35" s="344">
        <f>$I21</f>
        <v>0.60317460317460314</v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>
        <f>J16</f>
        <v>0.66666666666666663</v>
      </c>
      <c r="J36" s="344"/>
      <c r="K36" s="344">
        <f>J17</f>
        <v>1</v>
      </c>
      <c r="L36" s="344"/>
      <c r="M36" s="344">
        <f>J18</f>
        <v>0.5</v>
      </c>
      <c r="N36" s="344"/>
      <c r="O36" s="344">
        <f>J19</f>
        <v>1</v>
      </c>
      <c r="P36" s="344"/>
      <c r="Q36" s="344">
        <f>J20</f>
        <v>0.21428571428571427</v>
      </c>
      <c r="R36" s="344"/>
      <c r="S36" s="344">
        <f>J21</f>
        <v>0.63015873015873014</v>
      </c>
      <c r="T36" s="344"/>
      <c r="U36" s="108"/>
      <c r="V36" s="108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B36:F36"/>
    <mergeCell ref="G36:H36"/>
    <mergeCell ref="I36:J36"/>
    <mergeCell ref="K36:L36"/>
    <mergeCell ref="W36:X36"/>
    <mergeCell ref="S38:U38"/>
    <mergeCell ref="Q36:R36"/>
    <mergeCell ref="S36:T36"/>
    <mergeCell ref="H4:P4"/>
    <mergeCell ref="M36:N36"/>
    <mergeCell ref="O36:P36"/>
    <mergeCell ref="O34:P34"/>
    <mergeCell ref="Q34:R34"/>
    <mergeCell ref="S34:T34"/>
    <mergeCell ref="O35:P35"/>
    <mergeCell ref="Q35:R35"/>
    <mergeCell ref="S35:T35"/>
    <mergeCell ref="B34:F34"/>
    <mergeCell ref="G34:H34"/>
    <mergeCell ref="I34:J34"/>
    <mergeCell ref="K34:L34"/>
    <mergeCell ref="M34:N34"/>
    <mergeCell ref="B35:F35"/>
    <mergeCell ref="G35:H35"/>
    <mergeCell ref="I35:J35"/>
    <mergeCell ref="K35:L35"/>
    <mergeCell ref="M35:N35"/>
    <mergeCell ref="B17:D17"/>
    <mergeCell ref="B19:D19"/>
    <mergeCell ref="B20:D20"/>
    <mergeCell ref="B2:D2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phoneticPr fontId="3" type="noConversion"/>
  <conditionalFormatting sqref="G36:T36">
    <cfRule type="cellIs" dxfId="1439" priority="9" stopIfTrue="1" operator="between">
      <formula>0</formula>
      <formula>0.25</formula>
    </cfRule>
    <cfRule type="cellIs" dxfId="1438" priority="10" stopIfTrue="1" operator="between">
      <formula>0.5</formula>
      <formula>0.75</formula>
    </cfRule>
    <cfRule type="cellIs" dxfId="1437" priority="11" stopIfTrue="1" operator="between">
      <formula>0.75</formula>
      <formula>1</formula>
    </cfRule>
  </conditionalFormatting>
  <conditionalFormatting sqref="G34:T35">
    <cfRule type="cellIs" dxfId="1436" priority="5" stopIfTrue="1" operator="between">
      <formula>0</formula>
      <formula>0.25</formula>
    </cfRule>
    <cfRule type="cellIs" dxfId="1435" priority="6" stopIfTrue="1" operator="between">
      <formula>0.5</formula>
      <formula>0.75</formula>
    </cfRule>
    <cfRule type="cellIs" dxfId="1434" priority="7" stopIfTrue="1" operator="between">
      <formula>0.75</formula>
      <formula>1</formula>
    </cfRule>
  </conditionalFormatting>
  <conditionalFormatting sqref="N14:Q14">
    <cfRule type="cellIs" dxfId="1433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Spellen</oddHeader>
    <oddFooter>&amp;L&amp;8meesterharrie.nl</oddFooter>
  </headerFooter>
  <drawing r:id="rId2"/>
  <legacyDrawing r:id="rId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X38"/>
  <sheetViews>
    <sheetView showGridLines="0" showRowColHeaders="0" zoomScale="89" zoomScaleNormal="89" workbookViewId="0"/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E4" s="156"/>
      <c r="F4" s="156"/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2" t="s">
        <v>118</v>
      </c>
      <c r="C5" s="333"/>
      <c r="D5" s="334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37"/>
      <c r="G6" s="2" t="s">
        <v>15</v>
      </c>
      <c r="H6" s="21" t="str">
        <f>'totaal groep 3'!$D$56</f>
        <v>0%</v>
      </c>
      <c r="I6" s="21">
        <f>'totaal groep 3'!$D$57</f>
        <v>0.25</v>
      </c>
      <c r="J6" s="21" t="str">
        <f>'totaal groep 3'!$E$56</f>
        <v>0%</v>
      </c>
      <c r="K6" s="21">
        <f>'totaal groep 3'!$E$57</f>
        <v>0.625</v>
      </c>
      <c r="L6" s="21" t="str">
        <f>'totaal groep 3'!$F$56</f>
        <v>0%</v>
      </c>
      <c r="M6" s="21">
        <f>'totaal groep 3'!$F$57</f>
        <v>0.125</v>
      </c>
      <c r="N6" s="21" t="str">
        <f>'totaal groep 3'!$G$56</f>
        <v>0%</v>
      </c>
      <c r="O6" s="21">
        <f>'totaal groep 3'!$G$57</f>
        <v>0</v>
      </c>
      <c r="P6" s="21" t="str">
        <f>'totaal groep 3'!$H$56</f>
        <v>0%</v>
      </c>
      <c r="Q6" s="21">
        <f>'totaal groep 3'!$H$57</f>
        <v>0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37"/>
      <c r="G7" s="2" t="s">
        <v>16</v>
      </c>
      <c r="H7" s="93">
        <f>'totaal groep 4'!$D$56</f>
        <v>0.33333333333333331</v>
      </c>
      <c r="I7" s="21">
        <f>'totaal groep 4'!$D$57</f>
        <v>0.66666666666666663</v>
      </c>
      <c r="J7" s="21">
        <f>'totaal groep 4'!$E$56</f>
        <v>0.33333333333333331</v>
      </c>
      <c r="K7" s="21">
        <f>'totaal groep 4'!$E$57</f>
        <v>0</v>
      </c>
      <c r="L7" s="21">
        <f>'totaal groep 4'!$F$56</f>
        <v>0.33333333333333331</v>
      </c>
      <c r="M7" s="21">
        <f>'totaal groep 4'!$F$57</f>
        <v>0</v>
      </c>
      <c r="N7" s="21">
        <f>'totaal groep 4'!$G$56</f>
        <v>0</v>
      </c>
      <c r="O7" s="21">
        <f>'totaal groep 4'!$G$57</f>
        <v>0.33333333333333331</v>
      </c>
      <c r="P7" s="21">
        <f>'totaal groep 4'!$H$56</f>
        <v>0</v>
      </c>
      <c r="Q7" s="21">
        <f>'totaal groep 4'!$H$57</f>
        <v>0</v>
      </c>
      <c r="R7" s="87">
        <f t="shared" ref="R7:S12" si="0">N7+P7</f>
        <v>0</v>
      </c>
      <c r="S7" s="87">
        <f t="shared" si="0"/>
        <v>0.33333333333333331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5</v>
      </c>
      <c r="C8" s="339"/>
      <c r="D8" s="340"/>
      <c r="E8" s="141"/>
      <c r="G8" s="2" t="s">
        <v>17</v>
      </c>
      <c r="H8" s="93">
        <f>'totaal groep 5'!$D$56</f>
        <v>0.33333333333333331</v>
      </c>
      <c r="I8" s="21">
        <f>'totaal groep 5'!$D$57</f>
        <v>0</v>
      </c>
      <c r="J8" s="21">
        <f>'totaal groep 5'!$E$56</f>
        <v>0.66666666666666663</v>
      </c>
      <c r="K8" s="21">
        <f>'totaal groep 5'!$E$57</f>
        <v>0.33333333333333331</v>
      </c>
      <c r="L8" s="21">
        <f>'totaal groep 5'!$F$56</f>
        <v>0</v>
      </c>
      <c r="M8" s="21">
        <f>'totaal groep 5'!$F$57</f>
        <v>0.66666666666666663</v>
      </c>
      <c r="N8" s="21">
        <f>'totaal groep 5'!$G$56</f>
        <v>0</v>
      </c>
      <c r="O8" s="21">
        <f>'totaal groep 5'!$G$57</f>
        <v>0</v>
      </c>
      <c r="P8" s="21">
        <f>'totaal groep 5'!$H$56</f>
        <v>0</v>
      </c>
      <c r="Q8" s="21">
        <f>'totaal groep 5'!$H$57</f>
        <v>0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>
        <f>'totaal groep 6'!$D$56</f>
        <v>0</v>
      </c>
      <c r="I9" s="21">
        <f>'totaal groep 6'!$D$57</f>
        <v>0.33333333333333331</v>
      </c>
      <c r="J9" s="21">
        <f>'totaal groep 6'!$E$56</f>
        <v>0.33333333333333331</v>
      </c>
      <c r="K9" s="21">
        <f>'totaal groep 6'!$E$57</f>
        <v>0.66666666666666663</v>
      </c>
      <c r="L9" s="21">
        <f>'totaal groep 6'!$F$56</f>
        <v>0.66666666666666663</v>
      </c>
      <c r="M9" s="21">
        <f>'totaal groep 6'!$F$57</f>
        <v>0</v>
      </c>
      <c r="N9" s="21">
        <f>'totaal groep 6'!$G$56</f>
        <v>0</v>
      </c>
      <c r="O9" s="21">
        <f>'totaal groep 6'!$G$57</f>
        <v>0</v>
      </c>
      <c r="P9" s="21">
        <f>'totaal groep 6'!$H$56</f>
        <v>0</v>
      </c>
      <c r="Q9" s="21">
        <f>'totaal groep 6'!$H$57</f>
        <v>0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37"/>
      <c r="G10" s="2" t="s">
        <v>19</v>
      </c>
      <c r="H10" s="93">
        <f>'totaal groep 7'!$D$56</f>
        <v>0</v>
      </c>
      <c r="I10" s="21">
        <f>'totaal groep 7'!$D$57</f>
        <v>0.66666666666666663</v>
      </c>
      <c r="J10" s="21">
        <f>'totaal groep 7'!$E$56</f>
        <v>1</v>
      </c>
      <c r="K10" s="21">
        <f>'totaal groep 7'!$E$57</f>
        <v>0.33333333333333331</v>
      </c>
      <c r="L10" s="21">
        <f>'totaal groep 7'!$F$56</f>
        <v>0</v>
      </c>
      <c r="M10" s="21">
        <f>'totaal groep 7'!$F$57</f>
        <v>0</v>
      </c>
      <c r="N10" s="21">
        <f>'totaal groep 7'!$G$56</f>
        <v>0</v>
      </c>
      <c r="O10" s="21">
        <f>'totaal groep 7'!$G$57</f>
        <v>0</v>
      </c>
      <c r="P10" s="21">
        <f>'totaal groep 7'!$H$56</f>
        <v>0</v>
      </c>
      <c r="Q10" s="21">
        <f>'totaal groep 7'!$H$57</f>
        <v>0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8'!$D$56</f>
        <v>0.2857142857142857</v>
      </c>
      <c r="I11" s="21">
        <f>'totaal groep 8'!$D$57</f>
        <v>0.42857142857142855</v>
      </c>
      <c r="J11" s="21">
        <f>'totaal groep 8'!$E$56</f>
        <v>0.42857142857142855</v>
      </c>
      <c r="K11" s="21">
        <f>'totaal groep 8'!$E$57</f>
        <v>0.14285714285714285</v>
      </c>
      <c r="L11" s="21">
        <f>'totaal groep 8'!$F$56</f>
        <v>0.14285714285714285</v>
      </c>
      <c r="M11" s="21">
        <f>'totaal groep 8'!$F$57</f>
        <v>0.2857142857142857</v>
      </c>
      <c r="N11" s="21">
        <f>'totaal groep 8'!$G$56</f>
        <v>0</v>
      </c>
      <c r="O11" s="21">
        <f>'totaal groep 8'!$G$57</f>
        <v>0.14285714285714285</v>
      </c>
      <c r="P11" s="21">
        <f>'totaal groep 8'!$H$56</f>
        <v>0.14285714285714285</v>
      </c>
      <c r="Q11" s="21">
        <f>'totaal groep 8'!$H$57</f>
        <v>0</v>
      </c>
      <c r="R11" s="87">
        <f t="shared" si="0"/>
        <v>0.14285714285714285</v>
      </c>
      <c r="S11" s="87">
        <f t="shared" si="0"/>
        <v>0.14285714285714285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2" t="s">
        <v>119</v>
      </c>
      <c r="C12" s="333"/>
      <c r="D12" s="334"/>
      <c r="E12" s="137"/>
      <c r="G12" s="2" t="s">
        <v>14</v>
      </c>
      <c r="H12" s="95">
        <f>(H6+H7+H8+H9+H10+H11)/B8</f>
        <v>0.19047619047619047</v>
      </c>
      <c r="I12" s="96">
        <f>(I6+I7+I8+I9+I10+I11)/B15</f>
        <v>0.39087301587301582</v>
      </c>
      <c r="J12" s="96">
        <f>(J6+J7+J8+J9+J10+J11)/B8</f>
        <v>0.55238095238095231</v>
      </c>
      <c r="K12" s="96">
        <f>(K6+K7+K8+K9+K10+K11)/B15</f>
        <v>0.35019841269841273</v>
      </c>
      <c r="L12" s="96">
        <f>(L6+L7+L8+L9+L10+L11)/B8</f>
        <v>0.22857142857142856</v>
      </c>
      <c r="M12" s="96">
        <f>(M6+M7+M8+M9+M10+M11)/B15</f>
        <v>0.17956349206349206</v>
      </c>
      <c r="N12" s="96">
        <f>(N6+N7+N8+N9+N10+N11)/B8</f>
        <v>0</v>
      </c>
      <c r="O12" s="96">
        <f>(O6+O7+O8+O9+O10+O11)/B15</f>
        <v>7.9365079365079361E-2</v>
      </c>
      <c r="P12" s="96">
        <f>(P6+P7+P8+P9+P10+P11)/B8</f>
        <v>2.8571428571428571E-2</v>
      </c>
      <c r="Q12" s="96">
        <f>(Q6+Q7+Q8+Q9+Q10+Q11)/B15</f>
        <v>0</v>
      </c>
      <c r="R12" s="97">
        <f t="shared" si="0"/>
        <v>2.8571428571428571E-2</v>
      </c>
      <c r="S12" s="97">
        <f t="shared" si="0"/>
        <v>7.9365079365079361E-2</v>
      </c>
      <c r="T12" s="98">
        <v>0.25</v>
      </c>
      <c r="V12" s="12"/>
      <c r="W12" s="109"/>
      <c r="X12" s="12"/>
    </row>
    <row r="13" spans="2:24" s="1" customFormat="1" ht="13" thickBot="1" x14ac:dyDescent="0.3">
      <c r="B13" s="335" t="s">
        <v>115</v>
      </c>
      <c r="C13" s="336"/>
      <c r="D13" s="337"/>
      <c r="E13" s="137"/>
      <c r="H13" s="108">
        <f>IF(I12=0,H12,IF(I12&gt;0,(H12+I12)/2))</f>
        <v>0.29067460317460314</v>
      </c>
      <c r="I13" s="17"/>
      <c r="J13" s="108">
        <f>IF(K12=0,J12,IF(K12&gt;0,(J12+K12)/2))</f>
        <v>0.45128968253968249</v>
      </c>
      <c r="K13" s="18"/>
      <c r="L13" s="108">
        <f>IF(M12=0,L12,IF(M12&gt;0,(L12+M12)/2))</f>
        <v>0.20406746031746031</v>
      </c>
      <c r="M13" s="18"/>
      <c r="N13" s="108">
        <f>IF(O12=0,N12,IF(O12&gt;0,(N12+O12)/2))</f>
        <v>3.968253968253968E-2</v>
      </c>
      <c r="O13" s="18"/>
      <c r="P13" s="108">
        <f>IF(Q12=0,P12,IF(Q12&gt;0,(P12+Q12)/2))</f>
        <v>2.8571428571428571E-2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35" t="s">
        <v>117</v>
      </c>
      <c r="C14" s="336"/>
      <c r="D14" s="337"/>
      <c r="E14" s="164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10"/>
      <c r="W14" s="110"/>
      <c r="X14" s="110"/>
    </row>
    <row r="15" spans="2:24" x14ac:dyDescent="0.25">
      <c r="B15" s="338">
        <f>I22</f>
        <v>6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>
        <f>IF(D22="x","",IF(D22="",I6+K6))</f>
        <v>0.875</v>
      </c>
      <c r="J15" s="149">
        <f>IF(E22=2,"",IF($I$22=0,H15,IF($I$12=0,H15,IF(C22="x",I15,IF(D22="x",H15,IF($I$12&gt;0,(H15+I15)/2))))))</f>
        <v>0.875</v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>
        <f t="shared" ref="H16:I20" si="1">IF(C23="x","",IF(C23="",H7+J7))</f>
        <v>0.66666666666666663</v>
      </c>
      <c r="I16" s="147">
        <f t="shared" si="1"/>
        <v>0.66666666666666663</v>
      </c>
      <c r="J16" s="149">
        <f t="shared" ref="J16" si="2">IF(E23=2,"",IF($I$22=0,H16,IF($I$12=0,H16,IF(C23="x",I16,IF(D23="x",H16,IF($I$12&gt;0,(H16+I16)/2))))))</f>
        <v>0.66666666666666663</v>
      </c>
    </row>
    <row r="17" spans="2:10" ht="13" thickBot="1" x14ac:dyDescent="0.3">
      <c r="B17" s="322" t="s">
        <v>116</v>
      </c>
      <c r="C17" s="323"/>
      <c r="D17" s="324"/>
      <c r="E17" s="163"/>
      <c r="G17" s="1" t="s">
        <v>62</v>
      </c>
      <c r="H17" s="148">
        <f t="shared" si="1"/>
        <v>1</v>
      </c>
      <c r="I17" s="147">
        <f t="shared" si="1"/>
        <v>0.33333333333333331</v>
      </c>
      <c r="J17" s="149">
        <f>IF(E24=2,"",IF($I$22=0,H17,IF(C24="x",I17,IF(D24="x",H17,IF($I$12&gt;=0,(H17+I17)/2)))))</f>
        <v>0.66666666666666663</v>
      </c>
    </row>
    <row r="18" spans="2:10" ht="13" thickBot="1" x14ac:dyDescent="0.3">
      <c r="G18" s="1" t="s">
        <v>63</v>
      </c>
      <c r="H18" s="148">
        <f t="shared" si="1"/>
        <v>0.33333333333333331</v>
      </c>
      <c r="I18" s="147">
        <f t="shared" si="1"/>
        <v>1</v>
      </c>
      <c r="J18" s="149">
        <f t="shared" ref="J18:J21" si="3">IF(E25=2,"",IF($I$22=0,H18,IF(C25="x",I18,IF(D25="x",H18,IF($I$12&gt;=0,(H18+I18)/2)))))</f>
        <v>0.66666666666666663</v>
      </c>
    </row>
    <row r="19" spans="2:10" x14ac:dyDescent="0.25">
      <c r="B19" s="325" t="s">
        <v>120</v>
      </c>
      <c r="C19" s="326"/>
      <c r="D19" s="327"/>
      <c r="E19" s="163"/>
      <c r="G19" s="1" t="s">
        <v>64</v>
      </c>
      <c r="H19" s="148">
        <f t="shared" si="1"/>
        <v>1</v>
      </c>
      <c r="I19" s="147">
        <f t="shared" si="1"/>
        <v>1</v>
      </c>
      <c r="J19" s="149">
        <f t="shared" si="3"/>
        <v>1</v>
      </c>
    </row>
    <row r="20" spans="2:10" x14ac:dyDescent="0.25">
      <c r="B20" s="328" t="s">
        <v>128</v>
      </c>
      <c r="C20" s="329"/>
      <c r="D20" s="330"/>
      <c r="E20" s="163"/>
      <c r="G20" s="1" t="s">
        <v>65</v>
      </c>
      <c r="H20" s="148">
        <f t="shared" si="1"/>
        <v>0.71428571428571419</v>
      </c>
      <c r="I20" s="147">
        <f t="shared" si="1"/>
        <v>0.5714285714285714</v>
      </c>
      <c r="J20" s="149">
        <f t="shared" si="3"/>
        <v>0.64285714285714279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0.74285714285714288</v>
      </c>
      <c r="I21" s="147">
        <f>IF(I22=0,"",IF(I22&gt;0,I29/I22))</f>
        <v>0.74107142857142849</v>
      </c>
      <c r="J21" s="149">
        <f t="shared" si="3"/>
        <v>0.74196428571428563</v>
      </c>
    </row>
    <row r="22" spans="2:10" ht="13.5" thickBot="1" x14ac:dyDescent="0.3">
      <c r="B22" s="145" t="s">
        <v>122</v>
      </c>
      <c r="C22" s="152" t="s">
        <v>129</v>
      </c>
      <c r="D22" s="153"/>
      <c r="E22" s="162">
        <f>COUNTIF(C22:D22,"X")</f>
        <v>1</v>
      </c>
      <c r="H22" s="150">
        <f>COUNT(H15:H20)</f>
        <v>5</v>
      </c>
      <c r="I22" s="160">
        <f>COUNT(I15:I20)</f>
        <v>6</v>
      </c>
      <c r="J22" s="161">
        <f>H22+I22</f>
        <v>11</v>
      </c>
    </row>
    <row r="23" spans="2:10" ht="13" x14ac:dyDescent="0.25">
      <c r="B23" s="145" t="s">
        <v>123</v>
      </c>
      <c r="C23" s="152"/>
      <c r="D23" s="153"/>
      <c r="E23" s="162">
        <f t="shared" ref="E23:E27" si="4">COUNTIF(C23:D23,"X")</f>
        <v>0</v>
      </c>
      <c r="H23" s="159">
        <f>IF(H15="",0,IF(H15&gt;0,H15))</f>
        <v>0</v>
      </c>
      <c r="I23" s="159">
        <f>IF(I15="",0,IF(I15&gt;0,I15))</f>
        <v>0.875</v>
      </c>
    </row>
    <row r="24" spans="2:10" ht="13" x14ac:dyDescent="0.25">
      <c r="B24" s="145" t="s">
        <v>124</v>
      </c>
      <c r="C24" s="152"/>
      <c r="D24" s="153"/>
      <c r="E24" s="162">
        <f t="shared" si="4"/>
        <v>0</v>
      </c>
      <c r="H24" s="159">
        <f t="shared" ref="H24:I28" si="5">IF(H16="",0,IF(H16&gt;0,H16))</f>
        <v>0.66666666666666663</v>
      </c>
      <c r="I24" s="159">
        <f t="shared" si="5"/>
        <v>0.66666666666666663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1</v>
      </c>
      <c r="I25" s="159">
        <f t="shared" si="5"/>
        <v>0.33333333333333331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0.33333333333333331</v>
      </c>
      <c r="I26" s="159">
        <f t="shared" si="5"/>
        <v>1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1</v>
      </c>
      <c r="I27" s="159">
        <f t="shared" si="5"/>
        <v>1</v>
      </c>
    </row>
    <row r="28" spans="2:10" x14ac:dyDescent="0.25">
      <c r="B28" s="139"/>
      <c r="H28" s="159">
        <f t="shared" si="5"/>
        <v>0.71428571428571419</v>
      </c>
      <c r="I28" s="159">
        <f t="shared" si="5"/>
        <v>0.5714285714285714</v>
      </c>
    </row>
    <row r="29" spans="2:10" x14ac:dyDescent="0.25">
      <c r="H29" s="159">
        <f>SUM(H23:H28)</f>
        <v>3.7142857142857144</v>
      </c>
      <c r="I29" s="159">
        <f>SUM(I23:I28)</f>
        <v>4.4464285714285712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>
        <f>$H16</f>
        <v>0.66666666666666663</v>
      </c>
      <c r="J34" s="344"/>
      <c r="K34" s="344">
        <f>$H17</f>
        <v>1</v>
      </c>
      <c r="L34" s="344"/>
      <c r="M34" s="344">
        <f>$H18</f>
        <v>0.33333333333333331</v>
      </c>
      <c r="N34" s="344"/>
      <c r="O34" s="344">
        <f>$H19</f>
        <v>1</v>
      </c>
      <c r="P34" s="344"/>
      <c r="Q34" s="344">
        <f>$H20</f>
        <v>0.71428571428571419</v>
      </c>
      <c r="R34" s="344"/>
      <c r="S34" s="344">
        <f>H21</f>
        <v>0.74285714285714288</v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>
        <f>$I15</f>
        <v>0.875</v>
      </c>
      <c r="H35" s="344"/>
      <c r="I35" s="344">
        <f>$I16</f>
        <v>0.66666666666666663</v>
      </c>
      <c r="J35" s="344"/>
      <c r="K35" s="344">
        <f>$I17</f>
        <v>0.33333333333333331</v>
      </c>
      <c r="L35" s="344"/>
      <c r="M35" s="344">
        <f>$I18</f>
        <v>1</v>
      </c>
      <c r="N35" s="344"/>
      <c r="O35" s="344">
        <f>$I19</f>
        <v>1</v>
      </c>
      <c r="P35" s="344"/>
      <c r="Q35" s="344">
        <f>$I20</f>
        <v>0.5714285714285714</v>
      </c>
      <c r="R35" s="344"/>
      <c r="S35" s="344">
        <f>$I21</f>
        <v>0.74107142857142849</v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>
        <f>J15</f>
        <v>0.875</v>
      </c>
      <c r="H36" s="344"/>
      <c r="I36" s="344">
        <f>J16</f>
        <v>0.66666666666666663</v>
      </c>
      <c r="J36" s="344"/>
      <c r="K36" s="344">
        <f>J17</f>
        <v>0.66666666666666663</v>
      </c>
      <c r="L36" s="344"/>
      <c r="M36" s="344">
        <f>J18</f>
        <v>0.66666666666666663</v>
      </c>
      <c r="N36" s="344"/>
      <c r="O36" s="344">
        <f>J19</f>
        <v>1</v>
      </c>
      <c r="P36" s="344"/>
      <c r="Q36" s="344">
        <f>J20</f>
        <v>0.64285714285714279</v>
      </c>
      <c r="R36" s="344"/>
      <c r="S36" s="344">
        <f>J21</f>
        <v>0.74196428571428563</v>
      </c>
      <c r="T36" s="344"/>
      <c r="U36" s="108"/>
      <c r="V36" s="108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mergeCells count="40">
    <mergeCell ref="B36:F36"/>
    <mergeCell ref="G36:H36"/>
    <mergeCell ref="I36:J36"/>
    <mergeCell ref="K36:L36"/>
    <mergeCell ref="W36:X36"/>
    <mergeCell ref="S38:U38"/>
    <mergeCell ref="Q36:R36"/>
    <mergeCell ref="S36:T36"/>
    <mergeCell ref="H4:P4"/>
    <mergeCell ref="M36:N36"/>
    <mergeCell ref="O36:P36"/>
    <mergeCell ref="O34:P34"/>
    <mergeCell ref="Q34:R34"/>
    <mergeCell ref="S34:T34"/>
    <mergeCell ref="O35:P35"/>
    <mergeCell ref="Q35:R35"/>
    <mergeCell ref="S35:T35"/>
    <mergeCell ref="B34:F34"/>
    <mergeCell ref="G34:H34"/>
    <mergeCell ref="I34:J34"/>
    <mergeCell ref="K34:L34"/>
    <mergeCell ref="M34:N34"/>
    <mergeCell ref="B35:F35"/>
    <mergeCell ref="G35:H35"/>
    <mergeCell ref="I35:J35"/>
    <mergeCell ref="K35:L35"/>
    <mergeCell ref="M35:N35"/>
    <mergeCell ref="B17:D17"/>
    <mergeCell ref="B19:D19"/>
    <mergeCell ref="B20:D20"/>
    <mergeCell ref="B2:D2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phoneticPr fontId="3" type="noConversion"/>
  <conditionalFormatting sqref="G36:T36">
    <cfRule type="cellIs" dxfId="1432" priority="9" stopIfTrue="1" operator="between">
      <formula>0</formula>
      <formula>0.25</formula>
    </cfRule>
    <cfRule type="cellIs" dxfId="1431" priority="10" stopIfTrue="1" operator="between">
      <formula>0.5</formula>
      <formula>0.75</formula>
    </cfRule>
    <cfRule type="cellIs" dxfId="1430" priority="11" stopIfTrue="1" operator="between">
      <formula>0.75</formula>
      <formula>1</formula>
    </cfRule>
  </conditionalFormatting>
  <conditionalFormatting sqref="G34:T35">
    <cfRule type="cellIs" dxfId="1429" priority="5" stopIfTrue="1" operator="between">
      <formula>0</formula>
      <formula>0.25</formula>
    </cfRule>
    <cfRule type="cellIs" dxfId="1428" priority="6" stopIfTrue="1" operator="between">
      <formula>0.5</formula>
      <formula>0.75</formula>
    </cfRule>
    <cfRule type="cellIs" dxfId="1427" priority="7" stopIfTrue="1" operator="between">
      <formula>0.75</formula>
      <formula>1</formula>
    </cfRule>
  </conditionalFormatting>
  <conditionalFormatting sqref="N14:Q14">
    <cfRule type="cellIs" dxfId="1426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Hoofdrekenen</oddHeader>
    <oddFooter>&amp;L&amp;8meesterharrie.nl</oddFooter>
  </headerFooter>
  <drawing r:id="rId2"/>
  <legacyDrawing r:id="rId3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X38"/>
  <sheetViews>
    <sheetView showGridLines="0" showRowColHeaders="0" zoomScale="89" zoomScaleNormal="89" workbookViewId="0"/>
  </sheetViews>
  <sheetFormatPr defaultRowHeight="12.5" x14ac:dyDescent="0.25"/>
  <cols>
    <col min="2" max="2" width="5" bestFit="1" customWidth="1"/>
    <col min="3" max="5" width="3.7265625" customWidth="1"/>
    <col min="7" max="7" width="9.1796875" style="1"/>
    <col min="8" max="17" width="9.1796875" style="19"/>
    <col min="18" max="21" width="9.1796875" style="11"/>
    <col min="22" max="22" width="9.1796875" style="10"/>
    <col min="23" max="24" width="9.179687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75"/>
      <c r="U2" s="175"/>
      <c r="V2" s="175"/>
      <c r="W2" s="175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H4" s="350"/>
      <c r="I4" s="346"/>
      <c r="J4" s="346"/>
      <c r="K4" s="346"/>
      <c r="L4" s="346"/>
      <c r="M4" s="346"/>
      <c r="N4" s="346"/>
      <c r="O4" s="346"/>
      <c r="P4" s="347"/>
      <c r="Q4" s="23"/>
      <c r="R4" s="8" t="s">
        <v>6</v>
      </c>
      <c r="S4" s="8" t="s">
        <v>6</v>
      </c>
      <c r="T4" s="8"/>
      <c r="U4" s="8"/>
      <c r="V4" s="9"/>
      <c r="W4" s="9"/>
      <c r="X4" s="9"/>
    </row>
    <row r="5" spans="2:24" x14ac:dyDescent="0.25">
      <c r="B5" s="332" t="s">
        <v>118</v>
      </c>
      <c r="C5" s="333"/>
      <c r="D5" s="334"/>
      <c r="E5" s="137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37"/>
      <c r="G6" s="2" t="s">
        <v>15</v>
      </c>
      <c r="H6" s="93" t="str">
        <f>'totaal groep 3'!$D$67</f>
        <v>0%</v>
      </c>
      <c r="I6" s="21" t="str">
        <f>'totaal groep 3'!$D$68</f>
        <v>0%</v>
      </c>
      <c r="J6" s="21" t="str">
        <f>'totaal groep 3'!$E$67</f>
        <v>0%</v>
      </c>
      <c r="K6" s="21" t="str">
        <f>'totaal groep 3'!$E$68</f>
        <v>0%</v>
      </c>
      <c r="L6" s="21" t="str">
        <f>'totaal groep 3'!$F$67</f>
        <v>0%</v>
      </c>
      <c r="M6" s="21" t="str">
        <f>'totaal groep 3'!$F$68</f>
        <v>0%</v>
      </c>
      <c r="N6" s="21" t="str">
        <f>'totaal groep 3'!$G$67</f>
        <v>0%</v>
      </c>
      <c r="O6" s="21" t="str">
        <f>'totaal groep 3'!$G$68</f>
        <v>0%</v>
      </c>
      <c r="P6" s="21" t="str">
        <f>'totaal groep 3'!$H$67</f>
        <v>0%</v>
      </c>
      <c r="Q6" s="21" t="str">
        <f>'totaal groep 3'!$H$68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37"/>
      <c r="G7" s="2" t="s">
        <v>16</v>
      </c>
      <c r="H7" s="93">
        <f>'totaal groep 4'!$D$67</f>
        <v>0.66666666666666663</v>
      </c>
      <c r="I7" s="21" t="str">
        <f>'totaal groep 4'!$D$68</f>
        <v>0%</v>
      </c>
      <c r="J7" s="21">
        <f>'totaal groep 4'!$E$67</f>
        <v>0</v>
      </c>
      <c r="K7" s="21" t="str">
        <f>'totaal groep 4'!$E$68</f>
        <v>0%</v>
      </c>
      <c r="L7" s="21">
        <f>'totaal groep 4'!$F$67</f>
        <v>0.33333333333333331</v>
      </c>
      <c r="M7" s="21" t="str">
        <f>'totaal groep 4'!$F$68</f>
        <v>0%</v>
      </c>
      <c r="N7" s="21">
        <f>'totaal groep 4'!$G$67</f>
        <v>0</v>
      </c>
      <c r="O7" s="21" t="str">
        <f>'totaal groep 4'!$G$68</f>
        <v>0%</v>
      </c>
      <c r="P7" s="21">
        <f>'totaal groep 4'!$H$67</f>
        <v>0</v>
      </c>
      <c r="Q7" s="21" t="str">
        <f>'totaal groep 4'!$H$68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5</v>
      </c>
      <c r="C8" s="339"/>
      <c r="D8" s="340"/>
      <c r="E8" s="141"/>
      <c r="G8" s="2" t="s">
        <v>17</v>
      </c>
      <c r="H8" s="93">
        <f>'totaal groep 5'!$D$67</f>
        <v>1</v>
      </c>
      <c r="I8" s="21" t="str">
        <f>'totaal groep 5'!$D$68</f>
        <v>0%</v>
      </c>
      <c r="J8" s="21">
        <f>'totaal groep 5'!$E$67</f>
        <v>0</v>
      </c>
      <c r="K8" s="21" t="str">
        <f>'totaal groep 5'!$E$68</f>
        <v>0%</v>
      </c>
      <c r="L8" s="21">
        <f>'totaal groep 5'!$F$67</f>
        <v>0</v>
      </c>
      <c r="M8" s="21" t="str">
        <f>'totaal groep 5'!$F$68</f>
        <v>0%</v>
      </c>
      <c r="N8" s="21">
        <f>'totaal groep 5'!$G$67</f>
        <v>0</v>
      </c>
      <c r="O8" s="21" t="str">
        <f>'totaal groep 5'!$G$68</f>
        <v>0%</v>
      </c>
      <c r="P8" s="21">
        <f>'totaal groep 5'!$H$67</f>
        <v>0</v>
      </c>
      <c r="Q8" s="21" t="str">
        <f>'totaal groep 5'!$H$68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>
        <f>'totaal groep 6'!$D$67</f>
        <v>0</v>
      </c>
      <c r="I9" s="21">
        <f>'totaal groep 6'!$D$68</f>
        <v>0</v>
      </c>
      <c r="J9" s="21">
        <f>'totaal groep 6'!$E$67</f>
        <v>1</v>
      </c>
      <c r="K9" s="21">
        <f>'totaal groep 6'!$E$68</f>
        <v>0.66666666666666663</v>
      </c>
      <c r="L9" s="21">
        <f>'totaal groep 6'!$F$67</f>
        <v>0</v>
      </c>
      <c r="M9" s="21">
        <f>'totaal groep 6'!$F$68</f>
        <v>0.33333333333333331</v>
      </c>
      <c r="N9" s="21">
        <f>'totaal groep 6'!$G$67</f>
        <v>0</v>
      </c>
      <c r="O9" s="21">
        <f>'totaal groep 6'!$G$68</f>
        <v>0</v>
      </c>
      <c r="P9" s="21">
        <f>'totaal groep 6'!$H$67</f>
        <v>0</v>
      </c>
      <c r="Q9" s="21">
        <f>'totaal groep 6'!$H$68</f>
        <v>0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37"/>
      <c r="G10" s="2" t="s">
        <v>19</v>
      </c>
      <c r="H10" s="93">
        <f>'totaal groep 7'!$D$67</f>
        <v>0.25</v>
      </c>
      <c r="I10" s="21">
        <f>'totaal groep 7'!$D$68</f>
        <v>0.25</v>
      </c>
      <c r="J10" s="21">
        <f>'totaal groep 7'!$E$67</f>
        <v>0</v>
      </c>
      <c r="K10" s="21">
        <f>'totaal groep 7'!$E$68</f>
        <v>0.25</v>
      </c>
      <c r="L10" s="21">
        <f>'totaal groep 7'!$F$67</f>
        <v>0.75</v>
      </c>
      <c r="M10" s="21">
        <f>'totaal groep 7'!$F$68</f>
        <v>0.5</v>
      </c>
      <c r="N10" s="21">
        <f>'totaal groep 7'!$G$67</f>
        <v>0</v>
      </c>
      <c r="O10" s="21">
        <f>'totaal groep 7'!$G$68</f>
        <v>0</v>
      </c>
      <c r="P10" s="21">
        <f>'totaal groep 7'!$H$67</f>
        <v>0</v>
      </c>
      <c r="Q10" s="21">
        <f>'totaal groep 7'!$H$68</f>
        <v>0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>
        <f>'totaal groep 8'!$D$67</f>
        <v>0.2857142857142857</v>
      </c>
      <c r="I11" s="21">
        <f>'totaal groep 8'!$D$68</f>
        <v>0.14285714285714285</v>
      </c>
      <c r="J11" s="21">
        <f>'totaal groep 8'!$E$67</f>
        <v>0.42857142857142855</v>
      </c>
      <c r="K11" s="21">
        <f>'totaal groep 8'!$E$68</f>
        <v>0.14285714285714285</v>
      </c>
      <c r="L11" s="21">
        <f>'totaal groep 8'!$F$67</f>
        <v>0.2857142857142857</v>
      </c>
      <c r="M11" s="21">
        <f>'totaal groep 8'!$F$68</f>
        <v>0.5714285714285714</v>
      </c>
      <c r="N11" s="21">
        <f>'totaal groep 8'!$G$67</f>
        <v>0</v>
      </c>
      <c r="O11" s="21">
        <f>'totaal groep 8'!$G$68</f>
        <v>0.14285714285714285</v>
      </c>
      <c r="P11" s="21">
        <f>'totaal groep 8'!$H$67</f>
        <v>0</v>
      </c>
      <c r="Q11" s="21">
        <f>'totaal groep 8'!$H$68</f>
        <v>0</v>
      </c>
      <c r="R11" s="87">
        <f t="shared" si="0"/>
        <v>0</v>
      </c>
      <c r="S11" s="87">
        <f t="shared" si="0"/>
        <v>0.14285714285714285</v>
      </c>
      <c r="T11" s="94">
        <v>0.25</v>
      </c>
      <c r="U11" s="8"/>
      <c r="V11" s="12"/>
      <c r="W11" s="9"/>
      <c r="X11" s="12"/>
    </row>
    <row r="12" spans="2:24" ht="13.5" thickBot="1" x14ac:dyDescent="0.3">
      <c r="B12" s="332" t="s">
        <v>119</v>
      </c>
      <c r="C12" s="333"/>
      <c r="D12" s="334"/>
      <c r="E12" s="137"/>
      <c r="G12" s="2" t="s">
        <v>14</v>
      </c>
      <c r="H12" s="95">
        <f>(H6+H7+H8+H9+H10+H11)/B8</f>
        <v>0.44047619047619041</v>
      </c>
      <c r="I12" s="96">
        <f>(I6+I7+I8+I9+I10+I11)/B15</f>
        <v>6.5476190476190479E-2</v>
      </c>
      <c r="J12" s="96">
        <f>(J6+J7+J8+J9+J10+J11)/B8</f>
        <v>0.2857142857142857</v>
      </c>
      <c r="K12" s="96">
        <f>(K6+K7+K8+K9+K10+K11)/B15</f>
        <v>0.1765873015873016</v>
      </c>
      <c r="L12" s="96">
        <f>(L6+L7+L8+L9+L10+L11)/B8</f>
        <v>0.27380952380952384</v>
      </c>
      <c r="M12" s="96">
        <f>(M6+M7+M8+M9+M10+M11)/B15</f>
        <v>0.2341269841269841</v>
      </c>
      <c r="N12" s="96">
        <f>(N6+N7+N8+N9+N10+N11)/B8</f>
        <v>0</v>
      </c>
      <c r="O12" s="96">
        <f>(O6+O7+O8+O9+O10+O11)/B15</f>
        <v>2.3809523809523808E-2</v>
      </c>
      <c r="P12" s="96">
        <f>(P6+P7+P8+P9+P10+P11)/B8</f>
        <v>0</v>
      </c>
      <c r="Q12" s="96">
        <f>(Q6+Q7+Q8+Q9+Q10+Q11)/15</f>
        <v>0</v>
      </c>
      <c r="R12" s="97">
        <f t="shared" si="0"/>
        <v>0</v>
      </c>
      <c r="S12" s="97">
        <f t="shared" si="0"/>
        <v>2.3809523809523808E-2</v>
      </c>
      <c r="T12" s="98">
        <v>0.25</v>
      </c>
      <c r="V12" s="12"/>
      <c r="W12" s="109"/>
      <c r="X12" s="12"/>
    </row>
    <row r="13" spans="2:24" s="1" customFormat="1" ht="13" thickBot="1" x14ac:dyDescent="0.3">
      <c r="B13" s="335" t="s">
        <v>115</v>
      </c>
      <c r="C13" s="336"/>
      <c r="D13" s="337"/>
      <c r="E13" s="137"/>
      <c r="H13" s="108">
        <f>IF(I12=0,H12,IF(I12&gt;0,(H12+I12)/2))</f>
        <v>0.25297619047619047</v>
      </c>
      <c r="I13" s="17"/>
      <c r="J13" s="108">
        <f>IF(K12=0,J12,IF(K12&gt;0,(J12+K12)/2))</f>
        <v>0.23115079365079366</v>
      </c>
      <c r="K13" s="18"/>
      <c r="L13" s="108">
        <f>IF(M12=0,L12,IF(M12&gt;0,(L12+M12)/2))</f>
        <v>0.25396825396825395</v>
      </c>
      <c r="M13" s="18"/>
      <c r="N13" s="108">
        <f>IF(O12=0,N12,IF(O12&gt;0,(N12+O12)/2))</f>
        <v>1.1904761904761904E-2</v>
      </c>
      <c r="O13" s="18"/>
      <c r="P13" s="108">
        <f>IF(Q12=0,P12,IF(Q12&gt;0,(P12+Q12)/2))</f>
        <v>0</v>
      </c>
      <c r="Q13" s="18"/>
      <c r="R13" s="8"/>
      <c r="S13" s="8"/>
      <c r="T13" s="8"/>
      <c r="U13" s="8"/>
      <c r="V13" s="109"/>
      <c r="W13" s="109"/>
      <c r="X13" s="109"/>
    </row>
    <row r="14" spans="2:24" x14ac:dyDescent="0.25">
      <c r="B14" s="335" t="s">
        <v>117</v>
      </c>
      <c r="C14" s="336"/>
      <c r="D14" s="337"/>
      <c r="E14" s="158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07"/>
      <c r="W14" s="107"/>
      <c r="X14" s="107"/>
    </row>
    <row r="15" spans="2:24" x14ac:dyDescent="0.25">
      <c r="B15" s="338">
        <v>6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>
        <f t="shared" ref="H16:I20" si="1">IF(C23="x","",IF(C23="",H7+J7))</f>
        <v>0.66666666666666663</v>
      </c>
      <c r="I16" s="147" t="str">
        <f t="shared" si="1"/>
        <v/>
      </c>
      <c r="J16" s="149">
        <f t="shared" ref="J16" si="2">IF(E23=2,"",IF($I$22=0,H16,IF($I$12=0,H16,IF(C23="x",I16,IF(D23="x",H16,IF($I$12&gt;0,(H16+I16)/2))))))</f>
        <v>0.66666666666666663</v>
      </c>
    </row>
    <row r="17" spans="2:10" ht="13" thickBot="1" x14ac:dyDescent="0.3">
      <c r="B17" s="322" t="s">
        <v>116</v>
      </c>
      <c r="C17" s="323"/>
      <c r="D17" s="324"/>
      <c r="E17" s="157"/>
      <c r="G17" s="1" t="s">
        <v>62</v>
      </c>
      <c r="H17" s="148">
        <f t="shared" si="1"/>
        <v>1</v>
      </c>
      <c r="I17" s="147" t="str">
        <f t="shared" si="1"/>
        <v/>
      </c>
      <c r="J17" s="149">
        <f>IF(E24=2,"",IF($I$22=0,H17,IF(C24="x",I17,IF(D24="x",H17,IF($I$12&gt;=0,(H17+I17)/2)))))</f>
        <v>1</v>
      </c>
    </row>
    <row r="18" spans="2:10" ht="13" thickBot="1" x14ac:dyDescent="0.3">
      <c r="G18" s="1" t="s">
        <v>63</v>
      </c>
      <c r="H18" s="148">
        <f t="shared" si="1"/>
        <v>1</v>
      </c>
      <c r="I18" s="147">
        <f t="shared" si="1"/>
        <v>0.66666666666666663</v>
      </c>
      <c r="J18" s="149">
        <f t="shared" ref="J18:J21" si="3">IF(E25=2,"",IF($I$22=0,H18,IF(C25="x",I18,IF(D25="x",H18,IF($I$12&gt;=0,(H18+I18)/2)))))</f>
        <v>0.83333333333333326</v>
      </c>
    </row>
    <row r="19" spans="2:10" x14ac:dyDescent="0.25">
      <c r="B19" s="325" t="s">
        <v>120</v>
      </c>
      <c r="C19" s="326"/>
      <c r="D19" s="327"/>
      <c r="E19" s="157"/>
      <c r="G19" s="1" t="s">
        <v>64</v>
      </c>
      <c r="H19" s="148">
        <f t="shared" si="1"/>
        <v>0.25</v>
      </c>
      <c r="I19" s="147">
        <f t="shared" si="1"/>
        <v>0.5</v>
      </c>
      <c r="J19" s="149">
        <f t="shared" si="3"/>
        <v>0.375</v>
      </c>
    </row>
    <row r="20" spans="2:10" x14ac:dyDescent="0.25">
      <c r="B20" s="328" t="s">
        <v>128</v>
      </c>
      <c r="C20" s="329"/>
      <c r="D20" s="330"/>
      <c r="E20" s="157"/>
      <c r="G20" s="1" t="s">
        <v>65</v>
      </c>
      <c r="H20" s="148">
        <f t="shared" si="1"/>
        <v>0.71428571428571419</v>
      </c>
      <c r="I20" s="147">
        <f t="shared" si="1"/>
        <v>0.2857142857142857</v>
      </c>
      <c r="J20" s="149">
        <f t="shared" si="3"/>
        <v>0.49999999999999994</v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>
        <f>IF(H22=0,"",IF(H22&gt;0,H29/H22))</f>
        <v>0.72619047619047605</v>
      </c>
      <c r="I21" s="147">
        <f>IF(I22=0,"",IF(I22&gt;0,I29/I22))</f>
        <v>0.48412698412698402</v>
      </c>
      <c r="J21" s="149">
        <f t="shared" si="3"/>
        <v>0.60515873015873001</v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5</v>
      </c>
      <c r="I22" s="160">
        <f>COUNT(I15:I20)</f>
        <v>3</v>
      </c>
      <c r="J22" s="161">
        <f>H22+I22</f>
        <v>8</v>
      </c>
    </row>
    <row r="23" spans="2:10" ht="13" x14ac:dyDescent="0.25">
      <c r="B23" s="145" t="s">
        <v>123</v>
      </c>
      <c r="C23" s="152"/>
      <c r="D23" s="153" t="s">
        <v>129</v>
      </c>
      <c r="E23" s="162">
        <f t="shared" ref="E23:E27" si="4">COUNTIF(C23:D23,"X")</f>
        <v>1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/>
      <c r="D24" s="153" t="s">
        <v>129</v>
      </c>
      <c r="E24" s="162">
        <f t="shared" si="4"/>
        <v>1</v>
      </c>
      <c r="H24" s="159">
        <f t="shared" ref="H24:I28" si="5">IF(H16="",0,IF(H16&gt;0,H16))</f>
        <v>0.66666666666666663</v>
      </c>
      <c r="I24" s="159">
        <f t="shared" si="5"/>
        <v>0</v>
      </c>
    </row>
    <row r="25" spans="2:10" ht="13" x14ac:dyDescent="0.25">
      <c r="B25" s="145" t="s">
        <v>125</v>
      </c>
      <c r="C25" s="152"/>
      <c r="D25" s="153"/>
      <c r="E25" s="162">
        <f t="shared" si="4"/>
        <v>0</v>
      </c>
      <c r="H25" s="159">
        <f t="shared" si="5"/>
        <v>1</v>
      </c>
      <c r="I25" s="159">
        <f t="shared" si="5"/>
        <v>0</v>
      </c>
    </row>
    <row r="26" spans="2:10" ht="13" x14ac:dyDescent="0.25">
      <c r="B26" s="145" t="s">
        <v>126</v>
      </c>
      <c r="C26" s="152"/>
      <c r="D26" s="153"/>
      <c r="E26" s="162">
        <f t="shared" si="4"/>
        <v>0</v>
      </c>
      <c r="H26" s="159">
        <f t="shared" si="5"/>
        <v>1</v>
      </c>
      <c r="I26" s="159">
        <f t="shared" si="5"/>
        <v>0.66666666666666663</v>
      </c>
    </row>
    <row r="27" spans="2:10" ht="13.5" thickBot="1" x14ac:dyDescent="0.3">
      <c r="B27" s="146" t="s">
        <v>127</v>
      </c>
      <c r="C27" s="154"/>
      <c r="D27" s="155"/>
      <c r="E27" s="162">
        <f t="shared" si="4"/>
        <v>0</v>
      </c>
      <c r="H27" s="159">
        <f t="shared" si="5"/>
        <v>0.25</v>
      </c>
      <c r="I27" s="159">
        <f t="shared" si="5"/>
        <v>0.5</v>
      </c>
    </row>
    <row r="28" spans="2:10" x14ac:dyDescent="0.25">
      <c r="B28" s="139"/>
      <c r="H28" s="159">
        <f t="shared" si="5"/>
        <v>0.71428571428571419</v>
      </c>
      <c r="I28" s="159">
        <f t="shared" si="5"/>
        <v>0.2857142857142857</v>
      </c>
    </row>
    <row r="29" spans="2:10" x14ac:dyDescent="0.25">
      <c r="H29" s="159">
        <f>SUM(H23:H28)</f>
        <v>3.6309523809523805</v>
      </c>
      <c r="I29" s="159">
        <f>SUM(I23:I28)</f>
        <v>1.4523809523809521</v>
      </c>
    </row>
    <row r="34" spans="3:24" ht="13" x14ac:dyDescent="0.3">
      <c r="C34" s="349" t="s">
        <v>113</v>
      </c>
      <c r="D34" s="349"/>
      <c r="E34" s="349"/>
      <c r="F34" s="349"/>
      <c r="G34" s="344" t="str">
        <f>$H15</f>
        <v/>
      </c>
      <c r="H34" s="344"/>
      <c r="I34" s="344">
        <f>$H16</f>
        <v>0.66666666666666663</v>
      </c>
      <c r="J34" s="344"/>
      <c r="K34" s="344">
        <f>$H17</f>
        <v>1</v>
      </c>
      <c r="L34" s="344"/>
      <c r="M34" s="344">
        <f>$H18</f>
        <v>1</v>
      </c>
      <c r="N34" s="344"/>
      <c r="O34" s="344">
        <f>$H19</f>
        <v>0.25</v>
      </c>
      <c r="P34" s="344"/>
      <c r="Q34" s="344">
        <f>$H20</f>
        <v>0.71428571428571419</v>
      </c>
      <c r="R34" s="344"/>
      <c r="S34" s="344">
        <f>H21</f>
        <v>0.72619047619047605</v>
      </c>
      <c r="T34" s="344"/>
    </row>
    <row r="35" spans="3:24" ht="13" x14ac:dyDescent="0.3">
      <c r="C35" s="349" t="s">
        <v>114</v>
      </c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>
        <f>$I18</f>
        <v>0.66666666666666663</v>
      </c>
      <c r="N35" s="344"/>
      <c r="O35" s="344">
        <f>$I19</f>
        <v>0.5</v>
      </c>
      <c r="P35" s="344"/>
      <c r="Q35" s="344">
        <f>$I20</f>
        <v>0.2857142857142857</v>
      </c>
      <c r="R35" s="344"/>
      <c r="S35" s="344">
        <f>$I21</f>
        <v>0.48412698412698402</v>
      </c>
      <c r="T35" s="344"/>
    </row>
    <row r="36" spans="3:24" ht="13" x14ac:dyDescent="0.3">
      <c r="C36" s="349" t="s">
        <v>14</v>
      </c>
      <c r="D36" s="349"/>
      <c r="E36" s="349"/>
      <c r="F36" s="349"/>
      <c r="G36" s="344" t="str">
        <f>J15</f>
        <v/>
      </c>
      <c r="H36" s="344"/>
      <c r="I36" s="344">
        <f>J16</f>
        <v>0.66666666666666663</v>
      </c>
      <c r="J36" s="344"/>
      <c r="K36" s="344">
        <f>J17</f>
        <v>1</v>
      </c>
      <c r="L36" s="344"/>
      <c r="M36" s="344">
        <f>J18</f>
        <v>0.83333333333333326</v>
      </c>
      <c r="N36" s="344"/>
      <c r="O36" s="344">
        <f>J19</f>
        <v>0.375</v>
      </c>
      <c r="P36" s="344"/>
      <c r="Q36" s="344">
        <f>J20</f>
        <v>0.49999999999999994</v>
      </c>
      <c r="R36" s="344"/>
      <c r="S36" s="344">
        <f>J21</f>
        <v>0.60515873015873001</v>
      </c>
      <c r="T36" s="344"/>
      <c r="U36" s="108"/>
      <c r="V36" s="108"/>
      <c r="W36" s="345"/>
      <c r="X36" s="345"/>
    </row>
    <row r="38" spans="3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C34:F34"/>
    <mergeCell ref="G34:H34"/>
    <mergeCell ref="I34:J34"/>
    <mergeCell ref="K34:L34"/>
    <mergeCell ref="O35:P35"/>
    <mergeCell ref="C35:F35"/>
    <mergeCell ref="G35:H35"/>
    <mergeCell ref="I35:J35"/>
    <mergeCell ref="K35:L35"/>
    <mergeCell ref="M35:N35"/>
    <mergeCell ref="Q35:R35"/>
    <mergeCell ref="S35:T35"/>
    <mergeCell ref="O36:P36"/>
    <mergeCell ref="Q36:R36"/>
    <mergeCell ref="S36:T36"/>
    <mergeCell ref="Q34:R34"/>
    <mergeCell ref="S34:T34"/>
    <mergeCell ref="H4:P4"/>
    <mergeCell ref="M34:N34"/>
    <mergeCell ref="O34:P34"/>
    <mergeCell ref="S38:U38"/>
    <mergeCell ref="W36:X36"/>
    <mergeCell ref="C36:F36"/>
    <mergeCell ref="G36:H36"/>
    <mergeCell ref="I36:J36"/>
    <mergeCell ref="K36:L36"/>
    <mergeCell ref="M36:N36"/>
    <mergeCell ref="B2:D2"/>
    <mergeCell ref="B19:D19"/>
    <mergeCell ref="B20:D20"/>
    <mergeCell ref="B6:D6"/>
    <mergeCell ref="B5:D5"/>
    <mergeCell ref="B7:D7"/>
    <mergeCell ref="B8:D9"/>
    <mergeCell ref="B10:D10"/>
    <mergeCell ref="B12:D12"/>
    <mergeCell ref="B13:D13"/>
    <mergeCell ref="B14:D14"/>
    <mergeCell ref="B15:D16"/>
    <mergeCell ref="B17:D17"/>
  </mergeCells>
  <phoneticPr fontId="3" type="noConversion"/>
  <conditionalFormatting sqref="G36:T36">
    <cfRule type="cellIs" dxfId="1425" priority="7" stopIfTrue="1" operator="between">
      <formula>0</formula>
      <formula>0.25</formula>
    </cfRule>
    <cfRule type="cellIs" dxfId="1424" priority="8" stopIfTrue="1" operator="between">
      <formula>0.5</formula>
      <formula>0.75</formula>
    </cfRule>
    <cfRule type="cellIs" dxfId="1423" priority="9" stopIfTrue="1" operator="between">
      <formula>0.75</formula>
      <formula>1</formula>
    </cfRule>
  </conditionalFormatting>
  <conditionalFormatting sqref="G34:T35">
    <cfRule type="cellIs" dxfId="1422" priority="3" stopIfTrue="1" operator="between">
      <formula>0</formula>
      <formula>0.25</formula>
    </cfRule>
    <cfRule type="cellIs" dxfId="1421" priority="4" stopIfTrue="1" operator="between">
      <formula>0.5</formula>
      <formula>0.75</formula>
    </cfRule>
    <cfRule type="cellIs" dxfId="1420" priority="5" stopIfTrue="1" operator="between">
      <formula>0.75</formula>
      <formula>1</formula>
    </cfRule>
  </conditionalFormatting>
  <conditionalFormatting sqref="N14:Q14">
    <cfRule type="cellIs" dxfId="1419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Rekenen - wiskunde</oddHeader>
    <oddFooter>&amp;L&amp;8meesterharrie.nl</oddFooter>
  </headerFooter>
  <colBreaks count="1" manualBreakCount="1">
    <brk id="22" min="2" max="35" man="1"/>
  </colBreaks>
  <drawing r:id="rId2"/>
  <legacyDrawing r:id="rId3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1:P81"/>
  <sheetViews>
    <sheetView showGridLines="0" showRowColHeaders="0" zoomScaleNormal="100" workbookViewId="0">
      <selection activeCell="A32" sqref="A32"/>
    </sheetView>
  </sheetViews>
  <sheetFormatPr defaultRowHeight="12.5" x14ac:dyDescent="0.25"/>
  <cols>
    <col min="1" max="1" width="1.7265625" customWidth="1"/>
    <col min="2" max="2" width="16.1796875" bestFit="1" customWidth="1"/>
    <col min="3" max="8" width="16.26953125" customWidth="1"/>
  </cols>
  <sheetData>
    <row r="1" spans="2:9" ht="30" customHeight="1" x14ac:dyDescent="0.25"/>
    <row r="2" spans="2:9" s="51" customFormat="1" ht="13" x14ac:dyDescent="0.3">
      <c r="B2" s="104" t="s">
        <v>25</v>
      </c>
      <c r="C2" s="80"/>
      <c r="D2"/>
    </row>
    <row r="5" spans="2:9" s="51" customFormat="1" x14ac:dyDescent="0.25">
      <c r="B5" s="50" t="s">
        <v>15</v>
      </c>
    </row>
    <row r="6" spans="2:9" ht="13" x14ac:dyDescent="0.3">
      <c r="B6" s="105" t="s">
        <v>24</v>
      </c>
      <c r="C6" s="1" t="str">
        <f>IF('woorden lezen 3-8'!G36=0,"",IF('woorden lezen 3-8'!G36&lt;50%,"woorden lezen",IF('woorden lezen 3-8'!G36&gt;=50%,"")))</f>
        <v>woorden lezen</v>
      </c>
      <c r="D6" s="1" t="str">
        <f>IF('begr. lezen 3-8'!G36=0,"",IF('begr. lezen 3-8'!G36&lt;50%,"begr. lezen",IF('begr. lezen 3-8'!G36&gt;=50%,"")))</f>
        <v/>
      </c>
      <c r="E6" s="1" t="str">
        <f>IF('woordenschat 3-8'!G36=0,"",IF('woordenschat 3-8'!G36&lt;50%,"woordenschat",IF('woordenschat 3-8'!G36&gt;=50%,"")))</f>
        <v/>
      </c>
      <c r="F6" s="1" t="str">
        <f>IF('spellen 3-8'!H36=0,"",IF('spellen 3-8'!H36&lt;50%,"spellen",IF('spellen 3-8'!H36&gt;=50%,"")))</f>
        <v/>
      </c>
      <c r="G6" s="1" t="str">
        <f>IF('hoofdrekenen 3-8'!G36=0,"",IF('hoofdrekenen 3-8'!G36&lt;50%,"hoofdrekenen",IF('hoofdrekenen 3-8'!G36&gt;=50%,"")))</f>
        <v/>
      </c>
      <c r="H6" s="1" t="str">
        <f>IF('rekenen-wiskunde 3-8'!G34=0,"",IF('rekenen-wiskunde 3-8'!G34&lt;50%,"rekenen-wiskunde",IF('rekenen-wiskunde 3-8'!G34&gt;=50%,"")))</f>
        <v/>
      </c>
    </row>
    <row r="7" spans="2:9" x14ac:dyDescent="0.25">
      <c r="B7" s="103" t="s">
        <v>109</v>
      </c>
      <c r="C7" s="60">
        <f>IF('woorden lezen 3-8'!G36=0,"",IF('woorden lezen 3-8'!G36&lt;50%,'woorden lezen 3-8'!G36,IF('woorden lezen 3-8'!G36&gt;=50%,"")))</f>
        <v>0.375</v>
      </c>
      <c r="D7" s="60" t="str">
        <f>IF('begr. lezen 3-8'!G36=0,"",IF('begr. lezen 3-8'!G36&lt;50%,'begr. lezen 3-8'!G36,IF('begr. lezen 3-8'!G36&gt;=50%,"")))</f>
        <v/>
      </c>
      <c r="E7" s="60" t="str">
        <f>IF('woordenschat 3-8'!G36=0,"",IF('woordenschat 3-8'!G36&lt;50%,'woordenschat 3-8'!G36,IF('woordenschat 3-8'!G36&gt;=50%,"")))</f>
        <v/>
      </c>
      <c r="F7" s="60" t="str">
        <f>IF('spellen 3-8'!G36=0,"",IF('spellen 3-8'!G36&lt;50%,'spellen 3-8'!G36,IF('spellen 3-8'!G36&gt;=50%,"")))</f>
        <v/>
      </c>
      <c r="G7" s="60" t="str">
        <f>IF('hoofdrekenen 3-8'!G36=0,"",IF('hoofdrekenen 3-8'!G36&lt;50%,'hoofdrekenen 3-8'!G36,IF('hoofdrekenen 3-8'!G36&gt;=50%,"")))</f>
        <v/>
      </c>
      <c r="H7" s="60" t="str">
        <f>IF('rekenen-wiskunde 3-8'!G34=0,"",IF('rekenen-wiskunde 3-8'!G34&lt;50%,'rekenen-wiskunde 3-8'!G34,IF('rekenen-wiskunde 3-8'!G34&gt;=50%,"")))</f>
        <v/>
      </c>
    </row>
    <row r="8" spans="2:9" x14ac:dyDescent="0.25">
      <c r="B8" s="52" t="s">
        <v>25</v>
      </c>
      <c r="C8" s="10"/>
      <c r="D8" s="10"/>
      <c r="E8" s="10"/>
      <c r="F8" s="10"/>
      <c r="G8" s="10"/>
      <c r="H8" s="10"/>
      <c r="I8" s="10"/>
    </row>
    <row r="9" spans="2:9" x14ac:dyDescent="0.25">
      <c r="C9" s="10"/>
      <c r="D9" s="10"/>
      <c r="E9" s="10"/>
      <c r="F9" s="10"/>
      <c r="G9" s="10"/>
      <c r="H9" s="10"/>
      <c r="I9" s="10"/>
    </row>
    <row r="10" spans="2:9" x14ac:dyDescent="0.25">
      <c r="C10" s="10"/>
      <c r="D10" s="10"/>
      <c r="E10" s="10"/>
      <c r="F10" s="10"/>
      <c r="G10" s="10"/>
      <c r="H10" s="10"/>
      <c r="I10" s="10"/>
    </row>
    <row r="11" spans="2:9" x14ac:dyDescent="0.25">
      <c r="C11" s="10"/>
      <c r="D11" s="10"/>
      <c r="E11" s="10"/>
      <c r="F11" s="10"/>
      <c r="G11" s="10"/>
      <c r="H11" s="10"/>
      <c r="I11" s="10"/>
    </row>
    <row r="12" spans="2:9" x14ac:dyDescent="0.25">
      <c r="C12" s="10"/>
      <c r="D12" s="10"/>
      <c r="E12" s="10"/>
      <c r="F12" s="10"/>
      <c r="G12" s="10"/>
      <c r="H12" s="10"/>
      <c r="I12" s="10"/>
    </row>
    <row r="15" spans="2:9" s="51" customFormat="1" x14ac:dyDescent="0.25">
      <c r="B15" s="50" t="s">
        <v>16</v>
      </c>
    </row>
    <row r="16" spans="2:9" ht="13" x14ac:dyDescent="0.3">
      <c r="B16" s="105" t="s">
        <v>24</v>
      </c>
      <c r="C16" s="1" t="str">
        <f>IF('woorden lezen 3-8'!I36=0,"",IF('woorden lezen 3-8'!I36&lt;50%,"woorden lezen",IF('woorden lezen 3-8'!I36&gt;=50%,"")))</f>
        <v/>
      </c>
      <c r="D16" s="1" t="str">
        <f>IF('begr. lezen 3-8'!I36=0,"",IF('begr. lezen 3-8'!I36&lt;50%,"begr. lezen",IF('begr. lezen 3-8'!I36&gt;=50%,"")))</f>
        <v/>
      </c>
      <c r="E16" s="1" t="str">
        <f>IF('woordenschat 3-8'!I36=0,"",IF('woordenschat 3-8'!I36&lt;50%,"woordenschat",IF('woordenschat 3-8'!I36&gt;=50%,"")))</f>
        <v/>
      </c>
      <c r="F16" s="1" t="str">
        <f>IF('spellen 3-8'!I36=0,"",IF('spellen 3-8'!I36&lt;50%,"spellen",IF('spellen 3-8'!I36&gt;=50%,"")))</f>
        <v/>
      </c>
      <c r="G16" s="1" t="str">
        <f>IF('hoofdrekenen 3-8'!I36=0,"",IF('hoofdrekenen 3-8'!I36&lt;50%,"hoofdrekenen",IF('hoofdrekenen 3-8'!I36&gt;=50%,"")))</f>
        <v/>
      </c>
      <c r="H16" s="1" t="str">
        <f>IF('rekenen-wiskunde 3-8'!I34=0,"",IF('rekenen-wiskunde 3-8'!I34&lt;50%,"rekenen-wiskunde",IF('rekenen-wiskunde 3-8'!I34&gt;=50%,"")))</f>
        <v/>
      </c>
    </row>
    <row r="17" spans="2:9" x14ac:dyDescent="0.25">
      <c r="B17" s="103" t="s">
        <v>109</v>
      </c>
      <c r="C17" s="60" t="str">
        <f>IF('woorden lezen 3-8'!I36=0,"",IF('woorden lezen 3-8'!I36&lt;50%,'woorden lezen 3-8'!I36,IF('woorden lezen 3-8'!I36&gt;=50%,"")))</f>
        <v/>
      </c>
      <c r="D17" s="60" t="str">
        <f>IF('begr. lezen 3-8'!I36=0,"",IF('begr. lezen 3-8'!I36&lt;50%,'begr. lezen 3-8'!I36,IF('begr. lezen 3-8'!I36&gt;=50%,"")))</f>
        <v/>
      </c>
      <c r="E17" s="60" t="str">
        <f>IF('woordenschat 3-8'!I36=0,"",IF('woordenschat 3-8'!I36&lt;50%,'woordenschat 3-8'!I36,IF('woordenschat 3-8'!I36&gt;=50%,"")))</f>
        <v/>
      </c>
      <c r="F17" s="60" t="str">
        <f>IF('spellen 3-8'!I36=0,"",IF('spellen 3-8'!I36&lt;50%,'spellen 3-8'!I36,IF('spellen 3-8'!I36&gt;=50%,"")))</f>
        <v/>
      </c>
      <c r="G17" s="60" t="str">
        <f>IF('hoofdrekenen 3-8'!I36=0,"",IF('hoofdrekenen 3-8'!I36&lt;50%,'hoofdrekenen 3-8'!I36,IF('hoofdrekenen 3-8'!I36&gt;=50%,"")))</f>
        <v/>
      </c>
      <c r="H17" s="60" t="str">
        <f>IF('rekenen-wiskunde 3-8'!I34=0,"",IF('rekenen-wiskunde 3-8'!I34&lt;50%,'rekenen-wiskunde 3-8'!I34,IF('rekenen-wiskunde 3-8'!I34&gt;=50%,"")))</f>
        <v/>
      </c>
    </row>
    <row r="18" spans="2:9" x14ac:dyDescent="0.25">
      <c r="B18" s="52" t="s">
        <v>25</v>
      </c>
      <c r="C18" s="10"/>
      <c r="D18" s="10"/>
      <c r="E18" s="10"/>
      <c r="F18" s="10"/>
      <c r="G18" s="10"/>
      <c r="H18" s="10"/>
      <c r="I18" s="10"/>
    </row>
    <row r="19" spans="2:9" x14ac:dyDescent="0.25">
      <c r="C19" s="10"/>
      <c r="D19" s="10"/>
      <c r="E19" s="10"/>
      <c r="F19" s="10"/>
      <c r="G19" s="10"/>
      <c r="H19" s="10"/>
      <c r="I19" s="10"/>
    </row>
    <row r="20" spans="2:9" x14ac:dyDescent="0.25">
      <c r="C20" s="10"/>
      <c r="D20" s="10"/>
      <c r="E20" s="10"/>
      <c r="F20" s="10"/>
      <c r="G20" s="10"/>
      <c r="H20" s="10"/>
      <c r="I20" s="10"/>
    </row>
    <row r="21" spans="2:9" x14ac:dyDescent="0.25">
      <c r="C21" s="10"/>
      <c r="D21" s="10"/>
      <c r="E21" s="10"/>
      <c r="F21" s="10"/>
      <c r="G21" s="10"/>
      <c r="H21" s="10"/>
      <c r="I21" s="10"/>
    </row>
    <row r="22" spans="2:9" x14ac:dyDescent="0.25">
      <c r="C22" s="10"/>
      <c r="D22" s="10"/>
      <c r="E22" s="10"/>
      <c r="F22" s="10"/>
      <c r="G22" s="10"/>
      <c r="H22" s="10"/>
      <c r="I22" s="10"/>
    </row>
    <row r="25" spans="2:9" s="51" customFormat="1" x14ac:dyDescent="0.25">
      <c r="B25" s="50" t="s">
        <v>17</v>
      </c>
    </row>
    <row r="26" spans="2:9" ht="13" x14ac:dyDescent="0.3">
      <c r="B26" s="105" t="s">
        <v>24</v>
      </c>
      <c r="C26" s="1" t="str">
        <f>IF('woorden lezen 3-8'!K36=0,"",IF('woorden lezen 3-8'!K36&lt;50%,"woorden lezen",IF('woorden lezen 3-8'!K36&gt;=50%,"")))</f>
        <v/>
      </c>
      <c r="D26" s="1" t="str">
        <f>IF('begr. lezen 3-8'!K36=0,"",IF('begr. lezen 3-8'!K36&lt;50%,"begr. lezen",IF('begr. lezen 3-8'!K36&gt;=50%,"")))</f>
        <v/>
      </c>
      <c r="E26" s="1" t="str">
        <f>IF('woordenschat 3-8'!K36=0,"",IF('woordenschat 3-8'!K36&lt;50%,"woordenschat",IF('woordenschat 3-8'!K36&gt;=50%,"")))</f>
        <v/>
      </c>
      <c r="F26" s="1" t="str">
        <f>IF('spellen 3-8'!K36=0,"",IF('spellen 3-8'!K36&lt;50%,"spellen",IF('spellen 3-8'!K36&gt;=50%,"")))</f>
        <v/>
      </c>
      <c r="G26" s="1" t="str">
        <f>IF('hoofdrekenen 3-8'!K36=0,"",IF('hoofdrekenen 3-8'!K36&lt;50%,"hoofdrekenen",IF('hoofdrekenen 3-8'!K36&gt;=50%,"")))</f>
        <v/>
      </c>
      <c r="H26" s="1" t="str">
        <f>IF('rekenen-wiskunde 3-8'!K34=0,"",IF('rekenen-wiskunde 3-8'!K34&lt;50%,"rekenen-wiskunde",IF('rekenen-wiskunde 3-8'!K34&gt;=50%,"")))</f>
        <v/>
      </c>
    </row>
    <row r="27" spans="2:9" x14ac:dyDescent="0.25">
      <c r="B27" s="103" t="s">
        <v>109</v>
      </c>
      <c r="C27" s="60" t="str">
        <f>IF('woorden lezen 3-8'!K36=0,"",IF('woorden lezen 3-8'!K36&lt;50%,'woorden lezen 3-8'!K36,IF('woorden lezen 3-8'!K36&gt;=50%,"")))</f>
        <v/>
      </c>
      <c r="D27" s="60" t="str">
        <f>IF('begr. lezen 3-8'!K36=0,"",IF('begr. lezen 3-8'!K36&lt;50%,'begr. lezen 3-8'!K36,IF('begr. lezen 3-8'!K36&gt;=50%,"")))</f>
        <v/>
      </c>
      <c r="E27" s="60" t="str">
        <f>IF('woordenschat 3-8'!K36=0,"",IF('woordenschat 3-8'!K36&lt;50%,'woordenschat 3-8'!K36,IF('woordenschat 3-8'!K36&gt;=50%,"")))</f>
        <v/>
      </c>
      <c r="F27" s="60" t="str">
        <f>IF('spellen 3-8'!K36=0,"",IF('spellen 3-8'!K36&lt;50%,'spellen 3-8'!K36,IF('spellen 3-8'!K36&gt;=50%,"")))</f>
        <v/>
      </c>
      <c r="G27" s="60" t="str">
        <f>IF('hoofdrekenen 3-8'!K36=0,"",IF('hoofdrekenen 3-8'!K36&lt;50%,'hoofdrekenen 3-8'!K36,IF('hoofdrekenen 3-8'!K36&gt;=50%,"")))</f>
        <v/>
      </c>
      <c r="H27" s="60" t="str">
        <f>IF('rekenen-wiskunde 3-8'!K34=0,"",IF('rekenen-wiskunde 3-8'!K34&lt;50%,'rekenen-wiskunde 3-8'!K34,IF('rekenen-wiskunde 3-8'!K34&gt;=50%,"")))</f>
        <v/>
      </c>
    </row>
    <row r="28" spans="2:9" x14ac:dyDescent="0.25">
      <c r="B28" s="52" t="s">
        <v>25</v>
      </c>
      <c r="C28" s="10"/>
      <c r="D28" s="10"/>
      <c r="E28" s="10"/>
      <c r="F28" s="10"/>
      <c r="G28" s="10"/>
      <c r="H28" s="10"/>
      <c r="I28" s="10"/>
    </row>
    <row r="29" spans="2:9" x14ac:dyDescent="0.25">
      <c r="C29" s="10"/>
      <c r="D29" s="10"/>
      <c r="E29" s="10"/>
      <c r="F29" s="10"/>
      <c r="G29" s="10"/>
      <c r="H29" s="10"/>
      <c r="I29" s="10"/>
    </row>
    <row r="30" spans="2:9" x14ac:dyDescent="0.25">
      <c r="C30" s="10"/>
      <c r="D30" s="10"/>
      <c r="E30" s="10"/>
      <c r="F30" s="10"/>
      <c r="G30" s="10"/>
      <c r="H30" s="10"/>
      <c r="I30" s="10"/>
    </row>
    <row r="31" spans="2:9" x14ac:dyDescent="0.25">
      <c r="C31" s="10"/>
      <c r="D31" s="10"/>
      <c r="E31" s="10"/>
      <c r="F31" s="10"/>
      <c r="G31" s="10"/>
      <c r="H31" s="10"/>
      <c r="I31" s="10"/>
    </row>
    <row r="32" spans="2:9" x14ac:dyDescent="0.25">
      <c r="C32" s="10"/>
      <c r="D32" s="10"/>
      <c r="E32" s="10"/>
      <c r="F32" s="10"/>
      <c r="G32" s="10"/>
      <c r="H32" s="10"/>
      <c r="I32" s="10"/>
    </row>
    <row r="35" spans="2:16" x14ac:dyDescent="0.25">
      <c r="B35" t="s">
        <v>22</v>
      </c>
    </row>
    <row r="36" spans="2:16" ht="13" x14ac:dyDescent="0.3">
      <c r="D36" s="24">
        <f>beginblad!$C$7</f>
        <v>2021</v>
      </c>
      <c r="F36" s="24">
        <f>beginblad!$M$7</f>
        <v>2022</v>
      </c>
      <c r="J36" s="26"/>
      <c r="P36" s="25"/>
    </row>
    <row r="37" spans="2:16" s="19" customFormat="1" ht="13" x14ac:dyDescent="0.3">
      <c r="D37" s="61"/>
      <c r="F37" s="61"/>
      <c r="J37" s="61"/>
      <c r="P37" s="57"/>
    </row>
    <row r="38" spans="2:16" s="19" customFormat="1" ht="13" x14ac:dyDescent="0.3">
      <c r="C38" s="61"/>
      <c r="E38" s="61"/>
      <c r="F38" s="351"/>
      <c r="G38" s="351"/>
      <c r="H38" s="351"/>
      <c r="J38" s="61"/>
      <c r="P38" s="57"/>
    </row>
    <row r="39" spans="2:16" s="51" customFormat="1" x14ac:dyDescent="0.25">
      <c r="B39" s="50" t="s">
        <v>18</v>
      </c>
    </row>
    <row r="40" spans="2:16" ht="13" x14ac:dyDescent="0.3">
      <c r="B40" s="105" t="s">
        <v>24</v>
      </c>
      <c r="C40" s="1" t="str">
        <f>IF('woorden lezen 3-8'!M36=0,"",IF('woorden lezen 3-8'!M36&lt;50%,"woorden lezen",IF('woorden lezen 3-8'!M36&gt;=50%,"")))</f>
        <v/>
      </c>
      <c r="D40" s="1" t="str">
        <f>IF('begr. lezen 3-8'!M36=0,"",IF('begr. lezen 3-8'!M36&lt;50%,"begr. lezen",IF('begr. lezen 3-8'!M36&gt;=50%,"")))</f>
        <v>begr. lezen</v>
      </c>
      <c r="E40" s="1" t="str">
        <f>IF('woordenschat 3-8'!M36=0,"",IF('woordenschat 3-8'!M36&lt;50%,"woordenschat",IF('woordenschat 3-8'!M36&gt;=50%,"")))</f>
        <v>woordenschat</v>
      </c>
      <c r="F40" s="1" t="str">
        <f>IF('spellen 3-8'!M36=0,"",IF('spellen 3-8'!M36&lt;50%,"spellen",IF('spellen 3-8'!M36&gt;=50%,"")))</f>
        <v/>
      </c>
      <c r="G40" s="1" t="str">
        <f>IF('hoofdrekenen 3-8'!M36=0,"",IF('hoofdrekenen 3-8'!M36&lt;50%,"hoofdrekenen",IF('hoofdrekenen 3-8'!M36&gt;=50%,"")))</f>
        <v/>
      </c>
      <c r="H40" s="1" t="str">
        <f>IF('rekenen-wiskunde 3-8'!M34=0,"",IF('rekenen-wiskunde 3-8'!M34&lt;50%,"rekenen-wiskunde",IF('rekenen-wiskunde 3-8'!M34&gt;=50%,"")))</f>
        <v/>
      </c>
    </row>
    <row r="41" spans="2:16" s="19" customFormat="1" x14ac:dyDescent="0.25">
      <c r="B41" s="103" t="s">
        <v>109</v>
      </c>
      <c r="C41" s="60" t="str">
        <f>IF('woorden lezen 3-8'!M36=0,"",IF('woorden lezen 3-8'!M36&lt;50%,'woorden lezen 3-8'!M36,IF('woorden lezen 3-8'!M36&gt;=50%,"")))</f>
        <v/>
      </c>
      <c r="D41" s="106">
        <f>IF('begr. lezen 3-8'!M36=0,"",IF('begr. lezen 3-8'!M36&lt;50%,'begr. lezen 3-8'!M36,IF('begr. lezen 3-8'!M36&gt;=50%,"")))</f>
        <v>0.16666666666666666</v>
      </c>
      <c r="E41" s="60">
        <f>IF('woordenschat 3-8'!M36=0,"",IF('woordenschat 3-8'!M36&lt;50%,'woordenschat 3-8'!M36,IF('woordenschat 3-8'!M36&gt;=50%,"")))</f>
        <v>0.33333333333333331</v>
      </c>
      <c r="F41" s="60" t="str">
        <f>IF('spellen 3-8'!M36=0,"",IF('spellen 3-8'!M36&lt;50%,'spellen 3-8'!M36,IF('spellen 3-8'!M36&gt;=50%,"")))</f>
        <v/>
      </c>
      <c r="G41" s="60" t="str">
        <f>IF('hoofdrekenen 3-8'!M36=0,"",IF('hoofdrekenen 3-8'!M36&lt;50%,'hoofdrekenen 3-8'!M36,IF('hoofdrekenen 3-8'!M36&gt;=50%,"")))</f>
        <v/>
      </c>
      <c r="H41" s="60" t="str">
        <f>IF('rekenen-wiskunde 3-8'!M34=0,"",IF('rekenen-wiskunde 3-8'!M34&lt;50%,'rekenen-wiskunde 3-8'!M34,IF('rekenen-wiskunde 3-8'!M34&gt;=50%,"")))</f>
        <v/>
      </c>
    </row>
    <row r="42" spans="2:16" x14ac:dyDescent="0.25">
      <c r="B42" s="52" t="s">
        <v>25</v>
      </c>
      <c r="C42" s="10"/>
      <c r="D42" s="10"/>
      <c r="E42" s="10"/>
      <c r="F42" s="10"/>
      <c r="G42" s="10"/>
      <c r="H42" s="10"/>
      <c r="I42" s="10"/>
    </row>
    <row r="43" spans="2:16" x14ac:dyDescent="0.25">
      <c r="C43" s="10"/>
      <c r="D43" s="10"/>
      <c r="E43" s="10"/>
      <c r="F43" s="10"/>
      <c r="G43" s="10"/>
      <c r="H43" s="10"/>
      <c r="I43" s="10"/>
    </row>
    <row r="44" spans="2:16" x14ac:dyDescent="0.25">
      <c r="C44" s="10"/>
      <c r="D44" s="10"/>
      <c r="E44" s="10"/>
      <c r="F44" s="10"/>
      <c r="G44" s="10"/>
      <c r="H44" s="10"/>
      <c r="I44" s="10"/>
    </row>
    <row r="45" spans="2:16" x14ac:dyDescent="0.25">
      <c r="C45" s="10"/>
      <c r="D45" s="10"/>
      <c r="E45" s="10"/>
      <c r="F45" s="10"/>
      <c r="G45" s="10"/>
      <c r="H45" s="10"/>
      <c r="I45" s="10"/>
    </row>
    <row r="46" spans="2:16" x14ac:dyDescent="0.25">
      <c r="C46" s="10"/>
      <c r="D46" s="10"/>
      <c r="E46" s="10"/>
      <c r="F46" s="10"/>
      <c r="G46" s="10"/>
      <c r="H46" s="10"/>
      <c r="I46" s="10"/>
      <c r="J46" s="1"/>
    </row>
    <row r="49" spans="2:9" s="51" customFormat="1" x14ac:dyDescent="0.25">
      <c r="B49" s="50" t="s">
        <v>19</v>
      </c>
    </row>
    <row r="50" spans="2:9" ht="13" x14ac:dyDescent="0.3">
      <c r="B50" s="105" t="s">
        <v>24</v>
      </c>
      <c r="C50" s="1" t="str">
        <f>IF('woorden lezen 3-8'!O36=0,"",IF('woorden lezen 3-8'!O36&lt;50%,"woorden lezen",IF('woorden lezen 3-8'!O36&gt;=50%,"")))</f>
        <v/>
      </c>
      <c r="D50" s="1" t="str">
        <f>IF('begr. lezen 3-8'!O36=0,"",IF('begr. lezen 3-8'!O36&lt;50%,"begr. lezen",IF('begr. lezen 3-8'!O36&gt;=50%,"")))</f>
        <v>begr. lezen</v>
      </c>
      <c r="E50" s="1" t="str">
        <f>IF('woordenschat 3-8'!O36=0,"",IF('woordenschat 3-8'!O36&lt;50%,"woordenschat",IF('woordenschat 3-8'!O36&gt;=50%,"")))</f>
        <v/>
      </c>
      <c r="F50" s="1" t="str">
        <f>IF('spellen 3-8'!O36=0,"",IF('spellen 3-8'!O36&lt;50%,"spellen",IF('spellen 3-8'!O36&gt;=50%,"")))</f>
        <v/>
      </c>
      <c r="G50" s="1" t="str">
        <f>IF('hoofdrekenen 3-8'!O36=0,"",IF('hoofdrekenen 3-8'!O36&lt;50%,"hoofdrekenen",IF('hoofdrekenen 3-8'!O36&gt;=50%,"")))</f>
        <v/>
      </c>
      <c r="H50" s="1" t="str">
        <f>IF('rekenen-wiskunde 3-8'!O34=0,"",IF('rekenen-wiskunde 3-8'!O34&lt;50%,"rekenen-wiskunde",IF('rekenen-wiskunde 3-8'!O34&gt;=50%,"")))</f>
        <v>rekenen-wiskunde</v>
      </c>
    </row>
    <row r="51" spans="2:9" s="59" customFormat="1" x14ac:dyDescent="0.25">
      <c r="B51" s="103" t="s">
        <v>109</v>
      </c>
      <c r="C51" s="177" t="str">
        <f>IF('woorden lezen 3-8'!O36=0,"",IF('woorden lezen 3-8'!O36&lt;50%,'woorden lezen 3-8'!O36,IF('woorden lezen 3-8'!O36&gt;=50%,"")))</f>
        <v/>
      </c>
      <c r="D51" s="177">
        <f>IF('begr. lezen 3-8'!O36=0,"",IF('begr. lezen 3-8'!O36&lt;50%,'begr. lezen 3-8'!O36,IF('begr. lezen 3-8'!O36&gt;=50%,"")))</f>
        <v>0.25</v>
      </c>
      <c r="E51" s="177" t="str">
        <f>IF('woordenschat 3-8'!O36=0,"",IF('woordenschat 3-8'!O36&lt;50%,'woordenschat 3-8'!O36,IF('woordenschat 3-8'!O36&gt;=50%,"")))</f>
        <v/>
      </c>
      <c r="F51" s="177" t="str">
        <f>IF('spellen 3-8'!O36=0,"",IF('spellen 3-8'!O36&lt;50%,'spellen 3-8'!O36,IF('spellen 3-8'!O36&gt;=50%,"")))</f>
        <v/>
      </c>
      <c r="G51" s="177" t="str">
        <f>IF('hoofdrekenen 3-8'!O36=0,"",IF('hoofdrekenen 3-8'!O36&lt;50%,'hoofdrekenen 3-8'!O36,IF('hoofdrekenen 3-8'!O36&gt;=50%,"")))</f>
        <v/>
      </c>
      <c r="H51" s="177">
        <f>IF('rekenen-wiskunde 3-8'!O34=0,"",IF('rekenen-wiskunde 3-8'!O34&lt;50%,'rekenen-wiskunde 3-8'!O34,IF('rekenen-wiskunde 3-8'!O34&gt;=50%,"")))</f>
        <v>0.25</v>
      </c>
    </row>
    <row r="52" spans="2:9" x14ac:dyDescent="0.25">
      <c r="B52" s="52" t="s">
        <v>25</v>
      </c>
      <c r="C52" s="10"/>
      <c r="D52" s="10"/>
      <c r="E52" s="10"/>
      <c r="F52" s="10"/>
      <c r="G52" s="10"/>
      <c r="H52" s="10"/>
      <c r="I52" s="10"/>
    </row>
    <row r="53" spans="2:9" x14ac:dyDescent="0.25">
      <c r="C53" s="10"/>
      <c r="D53" s="10"/>
      <c r="E53" s="10"/>
      <c r="F53" s="10"/>
      <c r="G53" s="10"/>
      <c r="H53" s="10"/>
      <c r="I53" s="10"/>
    </row>
    <row r="54" spans="2:9" x14ac:dyDescent="0.25">
      <c r="C54" s="10"/>
      <c r="D54" s="10"/>
      <c r="E54" s="10"/>
      <c r="F54" s="10"/>
      <c r="G54" s="10"/>
      <c r="H54" s="10"/>
      <c r="I54" s="10"/>
    </row>
    <row r="55" spans="2:9" x14ac:dyDescent="0.25">
      <c r="C55" s="10"/>
      <c r="D55" s="10"/>
      <c r="E55" s="10"/>
      <c r="F55" s="10"/>
      <c r="G55" s="10"/>
      <c r="H55" s="10"/>
      <c r="I55" s="10"/>
    </row>
    <row r="56" spans="2:9" x14ac:dyDescent="0.25">
      <c r="C56" s="10"/>
      <c r="D56" s="10"/>
      <c r="E56" s="10"/>
      <c r="F56" s="10"/>
      <c r="G56" s="10"/>
      <c r="H56" s="10"/>
      <c r="I56" s="10"/>
    </row>
    <row r="59" spans="2:9" s="51" customFormat="1" x14ac:dyDescent="0.25">
      <c r="B59" s="50" t="s">
        <v>20</v>
      </c>
    </row>
    <row r="60" spans="2:9" ht="13" x14ac:dyDescent="0.3">
      <c r="B60" s="105" t="s">
        <v>24</v>
      </c>
      <c r="C60" s="1" t="str">
        <f>IF('woorden lezen 3-8'!Q36=0,"",IF('woorden lezen 3-8'!Q36&lt;50%,"woorden lezen",IF('woorden lezen 3-8'!Q36&gt;=50%,"")))</f>
        <v>woorden lezen</v>
      </c>
      <c r="D60" s="1" t="str">
        <f>IF('begr. lezen 3-8'!Q36=0,"",IF('begr. lezen 3-8'!Q36&lt;50%,"begr. lezen",IF('begr. lezen 3-8'!Q36&gt;=50%,"")))</f>
        <v>begr. lezen</v>
      </c>
      <c r="E60" s="1" t="str">
        <f>IF('woordenschat 3-8'!Q36=0,"",IF('woordenschat 3-8'!Q36&lt;50%,"woordenschat",IF('woordenschat 3-8'!Q36&gt;=50%,"")))</f>
        <v>woordenschat</v>
      </c>
      <c r="F60" s="1" t="str">
        <f>IF('spellen 3-8'!Q36=0,"",IF('spellen 3-8'!Q36&lt;50%,"spellen",IF('spellen 3-8'!Q36&gt;=50%,"")))</f>
        <v>spellen</v>
      </c>
      <c r="G60" s="1" t="str">
        <f>IF('hoofdrekenen 3-8'!Q36=0,"",IF('hoofdrekenen 3-8'!Q36&lt;50%,"hoofdrekenen",IF('hoofdrekenen 3-8'!Q36&gt;=50%,"")))</f>
        <v/>
      </c>
      <c r="H60" s="1" t="str">
        <f>IF('rekenen-wiskunde 3-8'!Q34=0,"",IF('rekenen-wiskunde 3-8'!Q34&lt;50%,"rekenen-wiskunde",IF('rekenen-wiskunde 3-8'!Q34&gt;=50%,"")))</f>
        <v/>
      </c>
    </row>
    <row r="61" spans="2:9" s="59" customFormat="1" x14ac:dyDescent="0.25">
      <c r="B61" s="103" t="s">
        <v>109</v>
      </c>
      <c r="C61" s="60">
        <f>IF('woorden lezen 3-8'!Q36=0,"",IF('woorden lezen 3-8'!Q36&lt;50%,'woorden lezen 3-8'!Q36,IF('woorden lezen 3-8'!Q36&gt;=50%,"")))</f>
        <v>0.42857142857142855</v>
      </c>
      <c r="D61" s="60">
        <f>IF('begr. lezen 3-8'!Q36=0,"",IF('begr. lezen 3-8'!Q36&lt;50%,'begr. lezen 3-8'!Q36,IF('begr. lezen 3-8'!Q36&gt;=50%,"")))</f>
        <v>0.42857142857142849</v>
      </c>
      <c r="E61" s="60">
        <f>IF('woordenschat 3-8'!Q36=0,"",IF('woordenschat 3-8'!Q36&lt;50%,'woordenschat 3-8'!Q36,IF('woordenschat 3-8'!Q36&gt;=50%,"")))</f>
        <v>0.3571428571428571</v>
      </c>
      <c r="F61" s="60">
        <f>IF('spellen 3-8'!Q36=0,"",IF('spellen 3-8'!Q36&lt;50%,'spellen 3-8'!Q36,IF('spellen 3-8'!Q36&gt;=50%,"")))</f>
        <v>0.21428571428571427</v>
      </c>
      <c r="G61" s="60" t="str">
        <f>IF('hoofdrekenen 3-8'!Q36=0,"",IF('hoofdrekenen 3-8'!Q36&lt;50%,'hoofdrekenen 3-8'!Q36,IF('hoofdrekenen 3-8'!Q36&gt;=50%,"")))</f>
        <v/>
      </c>
      <c r="H61" s="60" t="str">
        <f>IF('rekenen-wiskunde 3-8'!Q34=0,"",IF('rekenen-wiskunde 3-8'!Q34&lt;50%,'rekenen-wiskunde 3-8'!Q34,IF('rekenen-wiskunde 3-8'!Q34&gt;=50%,"")))</f>
        <v/>
      </c>
    </row>
    <row r="62" spans="2:9" x14ac:dyDescent="0.25">
      <c r="B62" s="52" t="s">
        <v>25</v>
      </c>
      <c r="C62" s="10"/>
      <c r="D62" s="10"/>
      <c r="E62" s="10"/>
      <c r="F62" s="10"/>
      <c r="G62" s="10"/>
      <c r="H62" s="10"/>
      <c r="I62" s="10"/>
    </row>
    <row r="63" spans="2:9" x14ac:dyDescent="0.25">
      <c r="C63" s="10"/>
      <c r="D63" s="10"/>
      <c r="E63" s="10"/>
      <c r="F63" s="10"/>
      <c r="G63" s="10"/>
      <c r="H63" s="10"/>
      <c r="I63" s="10"/>
    </row>
    <row r="64" spans="2:9" x14ac:dyDescent="0.25">
      <c r="C64" s="10"/>
      <c r="D64" s="10"/>
      <c r="E64" s="10"/>
      <c r="F64" s="10"/>
      <c r="G64" s="10"/>
      <c r="H64" s="10"/>
      <c r="I64" s="10"/>
    </row>
    <row r="65" spans="2:16" x14ac:dyDescent="0.25">
      <c r="C65" s="10"/>
      <c r="D65" s="10"/>
      <c r="E65" s="10"/>
      <c r="F65" s="10"/>
      <c r="G65" s="10"/>
      <c r="H65" s="10"/>
      <c r="I65" s="10"/>
    </row>
    <row r="66" spans="2:16" ht="14.25" customHeight="1" x14ac:dyDescent="0.25">
      <c r="C66" s="10"/>
      <c r="D66" s="10"/>
      <c r="E66" s="10"/>
      <c r="F66" s="10"/>
      <c r="G66" s="10"/>
      <c r="H66" s="10"/>
      <c r="I66" s="10"/>
    </row>
    <row r="68" spans="2:16" x14ac:dyDescent="0.25">
      <c r="B68" s="52" t="s">
        <v>26</v>
      </c>
      <c r="C68" s="10"/>
      <c r="D68" s="10"/>
      <c r="E68" s="10"/>
      <c r="F68" s="10"/>
      <c r="G68" s="10"/>
      <c r="H68" s="10"/>
      <c r="I68" s="10"/>
    </row>
    <row r="69" spans="2:16" x14ac:dyDescent="0.25">
      <c r="C69" s="10"/>
      <c r="D69" s="10"/>
      <c r="E69" s="10"/>
      <c r="F69" s="10"/>
      <c r="G69" s="10"/>
      <c r="H69" s="10"/>
      <c r="I69" s="10"/>
    </row>
    <row r="70" spans="2:16" x14ac:dyDescent="0.25">
      <c r="C70" s="10"/>
      <c r="D70" s="10"/>
      <c r="E70" s="10"/>
      <c r="F70" s="10"/>
      <c r="G70" s="10"/>
      <c r="H70" s="10"/>
      <c r="I70" s="10"/>
    </row>
    <row r="71" spans="2:16" x14ac:dyDescent="0.25">
      <c r="C71" s="10"/>
      <c r="D71" s="10"/>
      <c r="E71" s="10"/>
      <c r="F71" s="10"/>
      <c r="G71" s="10"/>
      <c r="H71" s="10"/>
      <c r="I71" s="10"/>
    </row>
    <row r="72" spans="2:16" x14ac:dyDescent="0.25">
      <c r="C72" s="10"/>
      <c r="D72" s="10"/>
      <c r="E72" s="10"/>
      <c r="F72" s="10"/>
      <c r="G72" s="10"/>
      <c r="H72" s="10"/>
      <c r="I72" s="10"/>
    </row>
    <row r="76" spans="2:16" ht="128.25" customHeight="1" x14ac:dyDescent="0.25"/>
    <row r="79" spans="2:16" ht="13" x14ac:dyDescent="0.3">
      <c r="D79" s="24">
        <f>beginblad!$C$7</f>
        <v>2021</v>
      </c>
      <c r="F79" s="24">
        <f>beginblad!$M$7</f>
        <v>2022</v>
      </c>
      <c r="J79" s="26"/>
      <c r="P79" s="25"/>
    </row>
    <row r="80" spans="2:16" s="19" customFormat="1" ht="13" x14ac:dyDescent="0.3">
      <c r="D80" s="61"/>
      <c r="F80" s="61"/>
      <c r="J80" s="61"/>
      <c r="P80" s="57"/>
    </row>
    <row r="81" spans="3:16" s="19" customFormat="1" ht="13" x14ac:dyDescent="0.3">
      <c r="C81" s="61"/>
      <c r="E81" s="61"/>
      <c r="F81" s="351" t="str">
        <f>beginblad!$H$7</f>
        <v>PROEFSCHOOL</v>
      </c>
      <c r="G81" s="351"/>
      <c r="H81" s="351"/>
      <c r="J81" s="61"/>
      <c r="P81" s="57"/>
    </row>
  </sheetData>
  <sheetProtection sheet="1" objects="1" scenarios="1"/>
  <mergeCells count="2">
    <mergeCell ref="F38:H38"/>
    <mergeCell ref="F81:H81"/>
  </mergeCells>
  <phoneticPr fontId="3" type="noConversion"/>
  <conditionalFormatting sqref="C60:H60 C40:H40 J46 C26:H26 C16:H16 C50:H50 C6:H6">
    <cfRule type="cellIs" dxfId="1418" priority="21" stopIfTrue="1" operator="equal">
      <formula>"technisch lezen"</formula>
    </cfRule>
  </conditionalFormatting>
  <conditionalFormatting sqref="C7:H7 C17:H17 C27:H27 C41:H42 C61:H61">
    <cfRule type="cellIs" priority="52" stopIfTrue="1" operator="equal">
      <formula>""</formula>
    </cfRule>
    <cfRule type="cellIs" dxfId="1417" priority="53" stopIfTrue="1" operator="between">
      <formula>0.25</formula>
      <formula>0.5</formula>
    </cfRule>
    <cfRule type="cellIs" dxfId="1416" priority="54" stopIfTrue="1" operator="between">
      <formula>0.001</formula>
      <formula>0.25</formula>
    </cfRule>
  </conditionalFormatting>
  <conditionalFormatting sqref="C51:H51">
    <cfRule type="cellIs" priority="1" operator="equal">
      <formula>""</formula>
    </cfRule>
    <cfRule type="cellIs" dxfId="1415" priority="2" operator="between">
      <formula>0.5</formula>
      <formula>0.25</formula>
    </cfRule>
    <cfRule type="cellIs" dxfId="1414" priority="3" operator="between">
      <formula>0.001</formula>
      <formula>0.25</formula>
    </cfRule>
  </conditionalFormatting>
  <hyperlinks>
    <hyperlink ref="B59" location="'totaal groep 8'!A1" display="groep 8" xr:uid="{00000000-0004-0000-2000-000000000000}"/>
    <hyperlink ref="B49" location="'totaal groep 7'!A1" display="groep 7" xr:uid="{00000000-0004-0000-2000-000001000000}"/>
    <hyperlink ref="B39" location="'totaal groep 6'!A1" display="groep 6" xr:uid="{00000000-0004-0000-2000-000002000000}"/>
    <hyperlink ref="B25" location="'totaal groep 5'!A1" display="groep 5" xr:uid="{00000000-0004-0000-2000-000003000000}"/>
    <hyperlink ref="B15" location="'totaal groep 4'!A1" display="groep 4" xr:uid="{00000000-0004-0000-2000-000004000000}"/>
    <hyperlink ref="B5" location="'totaal groep 3'!A1" display="groep 3" xr:uid="{00000000-0004-0000-2000-000005000000}"/>
  </hyperlinks>
  <pageMargins left="0.38" right="0.21" top="1.8" bottom="1" header="0.5" footer="0.5"/>
  <pageSetup paperSize="9" scale="82" orientation="portrait" horizontalDpi="4294967293" r:id="rId1"/>
  <headerFooter alignWithMargins="0">
    <oddHeader>&amp;C&amp;"Arial,Vet"&amp;14Samenvatting en conclusies jaaropbrengsten</oddHeader>
    <oddFooter>&amp;L&amp;8Meesterwerk - Harrie Meinen</oddFooter>
  </headerFooter>
  <rowBreaks count="1" manualBreakCount="1">
    <brk id="38" min="1" max="7" man="1"/>
  </rowBreaks>
  <drawing r:id="rId2"/>
  <legacyDrawing r:id="rId3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ACDEA-767F-4B68-917D-031E4015456B}">
  <sheetPr>
    <tabColor indexed="45"/>
    <pageSetUpPr fitToPage="1"/>
  </sheetPr>
  <dimension ref="B1:AE52"/>
  <sheetViews>
    <sheetView showGridLines="0" showRowColHeaders="0" zoomScale="80" zoomScaleNormal="80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67">
        <f>'beginblad (2)'!$C$7</f>
        <v>2022</v>
      </c>
      <c r="O52" s="167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41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41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411" priority="55" stopIfTrue="1" operator="greaterThanOrEqual">
      <formula>0.8</formula>
    </cfRule>
    <cfRule type="cellIs" dxfId="141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40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40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40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40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40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40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40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40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40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40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39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39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39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39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39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39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39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39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39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39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38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38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38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38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38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38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38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38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38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38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379" priority="10" stopIfTrue="1" operator="greaterThan">
      <formula>0.25</formula>
    </cfRule>
  </conditionalFormatting>
  <dataValidations count="12">
    <dataValidation type="list" allowBlank="1" showInputMessage="1" showErrorMessage="1" sqref="B23" xr:uid="{468846E5-6D8D-4A3D-B763-A424AEC396AB}">
      <formula1>"2e afname,…,Cito,"</formula1>
    </dataValidation>
    <dataValidation type="list" allowBlank="1" showInputMessage="1" showErrorMessage="1" sqref="B22" xr:uid="{0D985DD2-CAF8-4AC8-8AF3-52743AACBB99}">
      <formula1>"1e afname,…,Cito,"</formula1>
    </dataValidation>
    <dataValidation type="list" allowBlank="1" showInputMessage="1" showErrorMessage="1" sqref="B46" xr:uid="{E4149542-C14A-4C20-B817-F55308808F4E}">
      <formula1>"1e afname,…,Cito,DLE test,SVT,"</formula1>
    </dataValidation>
    <dataValidation type="list" allowBlank="1" showInputMessage="1" showErrorMessage="1" sqref="B31" xr:uid="{C0E4D6F7-14BF-41CA-A9F7-CC31AD6CA458}">
      <formula1>"2e afname,…,Cito,PI-dictee,DLE test,SVT,Aarnoutse"</formula1>
    </dataValidation>
    <dataValidation type="list" allowBlank="1" showInputMessage="1" showErrorMessage="1" sqref="B47" xr:uid="{5179240B-169B-447C-8ABA-2B206E14C0DE}">
      <formula1>"2e afname,…,Cito,DLE test,SVT,"</formula1>
    </dataValidation>
    <dataValidation type="list" allowBlank="1" showInputMessage="1" showErrorMessage="1" sqref="B39" xr:uid="{EA1362EF-0EF9-4DA2-A7C3-DF27B292E1DE}">
      <formula1>"2e afname,…,TTR,DLE test,SVT,"</formula1>
    </dataValidation>
    <dataValidation type="list" allowBlank="1" showInputMessage="1" showErrorMessage="1" sqref="B38" xr:uid="{7BBD5AAC-9A58-4D91-932B-8732479BBD44}">
      <formula1>"1e afname,…,TTR,DLE test,SVT,"</formula1>
    </dataValidation>
    <dataValidation type="list" allowBlank="1" showInputMessage="1" showErrorMessage="1" sqref="B30" xr:uid="{E7F95377-A433-4A88-90DB-8FE2A1C82851}">
      <formula1>"1e afname,…,Cito,PI-dictee,DLE test,SVT,Aarnoutse"</formula1>
    </dataValidation>
    <dataValidation type="list" allowBlank="1" showInputMessage="1" showErrorMessage="1" sqref="B15" xr:uid="{914F9EF2-9789-4B36-88A4-BFB675AD7EE9}">
      <formula1>"2e afname,…,Cito,DLE test,SVT,Aarnoutse"</formula1>
    </dataValidation>
    <dataValidation type="list" allowBlank="1" showInputMessage="1" showErrorMessage="1" sqref="B14" xr:uid="{15DDB51D-0931-4FE0-8722-0360BED56C4E}">
      <formula1>"1e afname,…,Cito,DLE test,SVT,Aarnoutse"</formula1>
    </dataValidation>
    <dataValidation type="list" allowBlank="1" showInputMessage="1" showErrorMessage="1" sqref="B7" xr:uid="{335BC3BC-716D-4ECA-AA55-8237953EC2BE}">
      <formula1>"2e afname,…,EMT,DMT,DLE test,SVT,DLT,"</formula1>
    </dataValidation>
    <dataValidation type="list" allowBlank="1" showInputMessage="1" showErrorMessage="1" sqref="B6" xr:uid="{7C88FF21-9B6E-4BB2-A1E5-E37C964DE270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84371-1AEA-4F0B-B6A2-928DB37966C5}">
  <sheetPr>
    <tabColor indexed="45"/>
    <pageSetUpPr fitToPage="1"/>
  </sheetPr>
  <dimension ref="B1:AE52"/>
  <sheetViews>
    <sheetView showGridLines="0" showRowColHeaders="0" zoomScale="80" zoomScaleNormal="80" workbookViewId="0">
      <selection activeCell="Y17" sqref="Y1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37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37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376" priority="55" stopIfTrue="1" operator="greaterThanOrEqual">
      <formula>0.8</formula>
    </cfRule>
    <cfRule type="cellIs" dxfId="137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37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37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37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37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37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36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36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36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36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36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36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36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36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36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36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35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35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35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35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35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35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35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35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35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35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34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34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34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34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34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344" priority="10" stopIfTrue="1" operator="greaterThan">
      <formula>0.25</formula>
    </cfRule>
  </conditionalFormatting>
  <dataValidations count="12">
    <dataValidation type="list" allowBlank="1" showInputMessage="1" showErrorMessage="1" sqref="B23" xr:uid="{D0FA6816-AE5F-48A4-BFC1-BE13CBD316F4}">
      <formula1>"2e afname,…,Cito,"</formula1>
    </dataValidation>
    <dataValidation type="list" allowBlank="1" showInputMessage="1" showErrorMessage="1" sqref="B22" xr:uid="{181C939A-603D-4CEC-A638-8F9F1711DE48}">
      <formula1>"1e afname,…,Cito,"</formula1>
    </dataValidation>
    <dataValidation type="list" allowBlank="1" showInputMessage="1" showErrorMessage="1" sqref="B46" xr:uid="{F49911A8-F40D-4C7C-A6A1-BCE915271F48}">
      <formula1>"1e afname,…,Cito,DLE test,SVT,"</formula1>
    </dataValidation>
    <dataValidation type="list" allowBlank="1" showInputMessage="1" showErrorMessage="1" sqref="B31" xr:uid="{7E4FA698-06B8-4DD0-891E-07CB489E8AA7}">
      <formula1>"2e afname,…,Cito,PI-dictee,DLE test,SVT,Aarnoutse"</formula1>
    </dataValidation>
    <dataValidation type="list" allowBlank="1" showInputMessage="1" showErrorMessage="1" sqref="B47" xr:uid="{798B7206-098B-4497-B315-2E68FDDF8CA7}">
      <formula1>"2e afname,…,Cito,DLE test,SVT,"</formula1>
    </dataValidation>
    <dataValidation type="list" allowBlank="1" showInputMessage="1" showErrorMessage="1" sqref="B39" xr:uid="{786C9A22-AD56-489C-830A-4D988FD78666}">
      <formula1>"2e afname,…,TTR,DLE test,SVT,"</formula1>
    </dataValidation>
    <dataValidation type="list" allowBlank="1" showInputMessage="1" showErrorMessage="1" sqref="B38" xr:uid="{EE8964E0-0ABB-4A10-A704-8F9E53471B09}">
      <formula1>"1e afname,…,TTR,DLE test,SVT,"</formula1>
    </dataValidation>
    <dataValidation type="list" allowBlank="1" showInputMessage="1" showErrorMessage="1" sqref="B30" xr:uid="{C119C034-5359-4B5C-8B49-6A2D884A941E}">
      <formula1>"1e afname,…,Cito,PI-dictee,DLE test,SVT,Aarnoutse"</formula1>
    </dataValidation>
    <dataValidation type="list" allowBlank="1" showInputMessage="1" showErrorMessage="1" sqref="B15" xr:uid="{C8D4A88F-7C7B-4DAB-B8DB-00E745A43D90}">
      <formula1>"2e afname,…,Cito,DLE test,SVT,Aarnoutse"</formula1>
    </dataValidation>
    <dataValidation type="list" allowBlank="1" showInputMessage="1" showErrorMessage="1" sqref="B14" xr:uid="{89745C2C-D99E-4D5F-81AB-2D798DADD237}">
      <formula1>"1e afname,…,Cito,DLE test,SVT,Aarnoutse"</formula1>
    </dataValidation>
    <dataValidation type="list" allowBlank="1" showInputMessage="1" showErrorMessage="1" sqref="B7" xr:uid="{28BE1E3C-8323-4C05-8E5A-BDE431519139}">
      <formula1>"2e afname,…,EMT,DMT,DLE test,SVT,DLT,"</formula1>
    </dataValidation>
    <dataValidation type="list" allowBlank="1" showInputMessage="1" showErrorMessage="1" sqref="B6" xr:uid="{2D81C404-BA4C-4F59-A850-D929BE16C76F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F12D-EEB4-4122-8326-1CBAA9A131EA}">
  <sheetPr>
    <tabColor rgb="FF00B0F0"/>
  </sheetPr>
  <dimension ref="A1:Q22"/>
  <sheetViews>
    <sheetView showGridLines="0" showRowColHeaders="0" zoomScale="125" zoomScaleNormal="125" workbookViewId="0"/>
  </sheetViews>
  <sheetFormatPr defaultColWidth="9.1796875" defaultRowHeight="12.5" x14ac:dyDescent="0.25"/>
  <cols>
    <col min="1" max="1" width="17.26953125" style="119" customWidth="1"/>
    <col min="2" max="4" width="5.7265625" style="30" customWidth="1"/>
    <col min="5" max="29" width="5.7265625" style="27" customWidth="1"/>
    <col min="30" max="16384" width="9.1796875" style="27"/>
  </cols>
  <sheetData>
    <row r="1" spans="1:17" s="53" customFormat="1" ht="29.25" customHeight="1" x14ac:dyDescent="0.25">
      <c r="A1" s="66"/>
      <c r="B1" s="112"/>
      <c r="C1" s="112"/>
      <c r="D1" s="112"/>
    </row>
    <row r="2" spans="1:17" s="53" customFormat="1" x14ac:dyDescent="0.25">
      <c r="A2" s="66"/>
      <c r="B2" s="112"/>
      <c r="C2" s="112"/>
      <c r="D2" s="112"/>
      <c r="O2" s="113"/>
    </row>
    <row r="3" spans="1:17" s="53" customFormat="1" ht="15.5" x14ac:dyDescent="0.35">
      <c r="A3" s="66"/>
      <c r="B3" s="11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</row>
    <row r="4" spans="1:17" s="53" customFormat="1" x14ac:dyDescent="0.25">
      <c r="A4" s="56"/>
      <c r="B4" s="56"/>
    </row>
    <row r="5" spans="1:17" s="121" customFormat="1" ht="30" customHeight="1" x14ac:dyDescent="0.25">
      <c r="A5" s="118"/>
      <c r="B5" s="118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18"/>
    </row>
    <row r="6" spans="1:17" s="53" customFormat="1" x14ac:dyDescent="0.25">
      <c r="A6" s="66"/>
      <c r="B6" s="123"/>
      <c r="C6" s="257"/>
      <c r="D6" s="257"/>
      <c r="E6" s="257"/>
      <c r="F6" s="123"/>
      <c r="G6" s="123"/>
      <c r="H6" s="123"/>
      <c r="I6" s="123"/>
      <c r="J6" s="123"/>
      <c r="K6" s="123"/>
      <c r="L6" s="123"/>
      <c r="M6" s="123"/>
      <c r="N6" s="123"/>
      <c r="O6" s="124"/>
      <c r="P6" s="125"/>
      <c r="Q6" s="125"/>
    </row>
    <row r="7" spans="1:17" s="116" customFormat="1" ht="30.75" customHeight="1" x14ac:dyDescent="0.25">
      <c r="A7" s="117"/>
      <c r="B7" s="135"/>
      <c r="C7" s="259">
        <f>knoppenblad!$L$12</f>
        <v>2023</v>
      </c>
      <c r="D7" s="259"/>
      <c r="E7" s="259"/>
      <c r="F7" s="259"/>
      <c r="G7" s="136"/>
      <c r="H7" s="258" t="str">
        <f>knoppenblad!$D$7</f>
        <v>PROEFSCHOOL</v>
      </c>
      <c r="I7" s="258"/>
      <c r="J7" s="258"/>
      <c r="K7" s="258"/>
      <c r="L7" s="134"/>
      <c r="M7" s="260">
        <f>C7+1</f>
        <v>2024</v>
      </c>
      <c r="N7" s="260"/>
      <c r="O7" s="260"/>
      <c r="P7" s="260"/>
      <c r="Q7" s="136"/>
    </row>
    <row r="8" spans="1:17" s="114" customFormat="1" ht="12.75" customHeight="1" x14ac:dyDescent="0.25">
      <c r="A8" s="10"/>
      <c r="B8" s="126"/>
      <c r="C8" s="127"/>
      <c r="D8" s="127"/>
      <c r="E8" s="127"/>
      <c r="F8" s="128"/>
      <c r="G8" s="129"/>
      <c r="H8" s="129"/>
      <c r="I8" s="129"/>
      <c r="J8" s="128"/>
      <c r="K8" s="127"/>
      <c r="L8" s="127"/>
      <c r="M8" s="127"/>
      <c r="N8" s="130"/>
      <c r="O8" s="131"/>
      <c r="P8" s="131"/>
      <c r="Q8" s="131"/>
    </row>
    <row r="9" spans="1:17" s="53" customFormat="1" ht="15.5" x14ac:dyDescent="0.35">
      <c r="A9" s="111"/>
      <c r="B9" s="111"/>
      <c r="C9" s="122"/>
      <c r="D9" s="122"/>
      <c r="E9" s="122"/>
      <c r="F9" s="111"/>
      <c r="G9" s="111"/>
      <c r="H9" s="111"/>
      <c r="I9" s="111"/>
      <c r="J9" s="111"/>
      <c r="K9" s="111"/>
      <c r="L9" s="111"/>
      <c r="M9" s="111"/>
      <c r="N9" s="111"/>
    </row>
    <row r="10" spans="1:17" s="53" customFormat="1" ht="12.75" customHeight="1" x14ac:dyDescent="0.25">
      <c r="A10" s="66"/>
      <c r="B10" s="66"/>
      <c r="C10" s="122"/>
      <c r="D10" s="122"/>
      <c r="E10" s="122"/>
      <c r="F10" s="55"/>
      <c r="G10" s="55"/>
      <c r="H10" s="55"/>
      <c r="I10" s="55"/>
      <c r="J10" s="55"/>
      <c r="K10" s="55"/>
      <c r="L10" s="56"/>
      <c r="M10" s="120"/>
      <c r="N10" s="115"/>
    </row>
    <row r="11" spans="1:17" s="53" customFormat="1" x14ac:dyDescent="0.25">
      <c r="A11" s="66"/>
      <c r="B11" s="112"/>
      <c r="C11" s="112"/>
      <c r="D11" s="112"/>
      <c r="M11" s="113"/>
    </row>
    <row r="12" spans="1:17" s="53" customFormat="1" x14ac:dyDescent="0.25">
      <c r="A12" s="66"/>
      <c r="B12" s="112"/>
      <c r="C12" s="112"/>
      <c r="D12" s="112"/>
      <c r="M12" s="113"/>
    </row>
    <row r="13" spans="1:17" s="53" customFormat="1" x14ac:dyDescent="0.25">
      <c r="A13" s="66"/>
      <c r="B13" s="112"/>
      <c r="C13" s="112"/>
      <c r="D13" s="112"/>
      <c r="M13" s="113"/>
    </row>
    <row r="14" spans="1:17" s="53" customFormat="1" x14ac:dyDescent="0.25">
      <c r="A14" s="66"/>
      <c r="B14" s="112"/>
      <c r="C14" s="112"/>
      <c r="D14" s="112"/>
    </row>
    <row r="15" spans="1:17" s="53" customFormat="1" x14ac:dyDescent="0.25">
      <c r="A15" s="66"/>
      <c r="B15" s="112"/>
      <c r="C15" s="112"/>
      <c r="D15" s="112"/>
    </row>
    <row r="16" spans="1:17" s="53" customFormat="1" x14ac:dyDescent="0.25">
      <c r="A16" s="66"/>
      <c r="B16" s="112"/>
      <c r="C16" s="112"/>
      <c r="D16" s="112"/>
    </row>
    <row r="17" spans="1:4" s="53" customFormat="1" x14ac:dyDescent="0.25">
      <c r="A17" s="66"/>
      <c r="B17" s="112"/>
      <c r="C17" s="112"/>
      <c r="D17" s="112"/>
    </row>
    <row r="18" spans="1:4" s="53" customFormat="1" x14ac:dyDescent="0.25">
      <c r="A18" s="66"/>
      <c r="B18" s="112"/>
      <c r="C18" s="112"/>
      <c r="D18" s="112"/>
    </row>
    <row r="19" spans="1:4" s="53" customFormat="1" x14ac:dyDescent="0.25">
      <c r="A19" s="66"/>
      <c r="B19" s="112"/>
      <c r="C19" s="112"/>
      <c r="D19" s="112"/>
    </row>
    <row r="20" spans="1:4" s="53" customFormat="1" x14ac:dyDescent="0.25">
      <c r="A20" s="66"/>
      <c r="B20" s="112"/>
      <c r="C20" s="112"/>
      <c r="D20" s="112"/>
    </row>
    <row r="21" spans="1:4" s="53" customFormat="1" x14ac:dyDescent="0.25">
      <c r="A21" s="66"/>
      <c r="B21" s="112"/>
      <c r="C21" s="112"/>
      <c r="D21" s="112"/>
    </row>
    <row r="22" spans="1:4" s="53" customFormat="1" x14ac:dyDescent="0.25">
      <c r="A22" s="66"/>
      <c r="B22" s="112"/>
      <c r="C22" s="112"/>
      <c r="D22" s="112"/>
    </row>
  </sheetData>
  <mergeCells count="4">
    <mergeCell ref="C6:E6"/>
    <mergeCell ref="C7:F7"/>
    <mergeCell ref="H7:K7"/>
    <mergeCell ref="M7:P7"/>
  </mergeCells>
  <pageMargins left="0.6" right="0.54" top="1.33" bottom="1" header="0.5" footer="0.5"/>
  <pageSetup paperSize="9" scale="112" orientation="landscape" horizontalDpi="4294967293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310CF-BA70-4320-BA30-E2D4E3156B6E}">
  <sheetPr>
    <tabColor indexed="45"/>
    <pageSetUpPr fitToPage="1"/>
  </sheetPr>
  <dimension ref="B1:AE52"/>
  <sheetViews>
    <sheetView showGridLines="0" showRowColHeaders="0" zoomScale="80" zoomScaleNormal="80" workbookViewId="0">
      <selection activeCell="AA20" sqref="AA20:AA2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34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34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341" priority="55" stopIfTrue="1" operator="greaterThanOrEqual">
      <formula>0.8</formula>
    </cfRule>
    <cfRule type="cellIs" dxfId="134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33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33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33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33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33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33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33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33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33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33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32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32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32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32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32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32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32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32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32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32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31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31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31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31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31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31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31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31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31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31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309" priority="10" stopIfTrue="1" operator="greaterThan">
      <formula>0.25</formula>
    </cfRule>
  </conditionalFormatting>
  <dataValidations count="12">
    <dataValidation type="list" allowBlank="1" showInputMessage="1" showErrorMessage="1" sqref="B23" xr:uid="{C014ED80-A63F-4160-A6F0-E219485F9581}">
      <formula1>"2e afname,…,Cito,"</formula1>
    </dataValidation>
    <dataValidation type="list" allowBlank="1" showInputMessage="1" showErrorMessage="1" sqref="B22" xr:uid="{03D8ED28-BA28-41A8-A01C-0467898B6DBC}">
      <formula1>"1e afname,…,Cito,"</formula1>
    </dataValidation>
    <dataValidation type="list" allowBlank="1" showInputMessage="1" showErrorMessage="1" sqref="B46" xr:uid="{B22AC5E7-8F48-41E0-BE0B-744E93CA85A8}">
      <formula1>"1e afname,…,Cito,DLE test,SVT,"</formula1>
    </dataValidation>
    <dataValidation type="list" allowBlank="1" showInputMessage="1" showErrorMessage="1" sqref="B31" xr:uid="{3E19685E-D1A3-4533-9171-E8EE1B75971B}">
      <formula1>"2e afname,…,Cito,PI-dictee,DLE test,SVT,Aarnoutse"</formula1>
    </dataValidation>
    <dataValidation type="list" allowBlank="1" showInputMessage="1" showErrorMessage="1" sqref="B47" xr:uid="{FAE4AF40-FD99-407C-8C91-1D5A87835AFE}">
      <formula1>"2e afname,…,Cito,DLE test,SVT,"</formula1>
    </dataValidation>
    <dataValidation type="list" allowBlank="1" showInputMessage="1" showErrorMessage="1" sqref="B39" xr:uid="{C27A7229-B7B3-491B-A1CE-719D1373430B}">
      <formula1>"2e afname,…,TTR,DLE test,SVT,"</formula1>
    </dataValidation>
    <dataValidation type="list" allowBlank="1" showInputMessage="1" showErrorMessage="1" sqref="B38" xr:uid="{5F715F86-2685-48A6-BFAD-DEB9997CAAD4}">
      <formula1>"1e afname,…,TTR,DLE test,SVT,"</formula1>
    </dataValidation>
    <dataValidation type="list" allowBlank="1" showInputMessage="1" showErrorMessage="1" sqref="B30" xr:uid="{2AADCE4A-998A-43D3-974D-66269F570E4C}">
      <formula1>"1e afname,…,Cito,PI-dictee,DLE test,SVT,Aarnoutse"</formula1>
    </dataValidation>
    <dataValidation type="list" allowBlank="1" showInputMessage="1" showErrorMessage="1" sqref="B15" xr:uid="{40705941-7D9B-4947-A197-C1FA8483BAAD}">
      <formula1>"2e afname,…,Cito,DLE test,SVT,Aarnoutse"</formula1>
    </dataValidation>
    <dataValidation type="list" allowBlank="1" showInputMessage="1" showErrorMessage="1" sqref="B14" xr:uid="{165F5FA7-E55E-43CC-ACD0-15858FF11E95}">
      <formula1>"1e afname,…,Cito,DLE test,SVT,Aarnoutse"</formula1>
    </dataValidation>
    <dataValidation type="list" allowBlank="1" showInputMessage="1" showErrorMessage="1" sqref="B7" xr:uid="{EB223922-A951-42E2-B4C5-D6D72F559B02}">
      <formula1>"2e afname,…,EMT,DMT,DLE test,SVT,DLT,"</formula1>
    </dataValidation>
    <dataValidation type="list" allowBlank="1" showInputMessage="1" showErrorMessage="1" sqref="B6" xr:uid="{0CB9F7BC-3825-4685-ABB2-EA8B161FDE12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3361F-0922-4A76-B327-19839965EE5C}">
  <sheetPr>
    <tabColor indexed="45"/>
    <pageSetUpPr fitToPage="1"/>
  </sheetPr>
  <dimension ref="B1:AK70"/>
  <sheetViews>
    <sheetView showGridLines="0" showRowColHeaders="0" zoomScale="75" zoomScaleNormal="75" workbookViewId="0">
      <selection activeCell="P8" sqref="P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52</v>
      </c>
      <c r="C6" s="29"/>
      <c r="D6" s="82">
        <f>'groep 3(A) (2)'!D6</f>
        <v>0</v>
      </c>
      <c r="E6" s="82">
        <f>'groep 3(A) (2)'!E6</f>
        <v>0</v>
      </c>
      <c r="F6" s="82">
        <f>'groep 3(A) (2)'!F6</f>
        <v>0</v>
      </c>
      <c r="G6" s="82">
        <f>'groep 3(A) (2)'!G6</f>
        <v>0</v>
      </c>
      <c r="H6" s="82">
        <f>'groep 3(A)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53</v>
      </c>
      <c r="C7" s="29"/>
      <c r="D7" s="82">
        <f>'groep 3(A) (2)'!D7</f>
        <v>0</v>
      </c>
      <c r="E7" s="82">
        <f>'groep 3(A) (2)'!E7</f>
        <v>0</v>
      </c>
      <c r="F7" s="82">
        <f>'groep 3(A) (2)'!F7</f>
        <v>0</v>
      </c>
      <c r="G7" s="82">
        <f>'groep 3(A) (2)'!G7</f>
        <v>0</v>
      </c>
      <c r="H7" s="82">
        <f>'groep 3(A)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54</v>
      </c>
      <c r="C8" s="29"/>
      <c r="D8" s="82">
        <f>'groep 3B (2)'!D6</f>
        <v>0</v>
      </c>
      <c r="E8" s="82">
        <f>'groep 3B (2)'!E6</f>
        <v>0</v>
      </c>
      <c r="F8" s="82">
        <f>'groep 3B (2)'!F6</f>
        <v>0</v>
      </c>
      <c r="G8" s="82">
        <f>'groep 3B (2)'!G6</f>
        <v>0</v>
      </c>
      <c r="H8" s="82">
        <f>'groep 3B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55</v>
      </c>
      <c r="C9" s="28"/>
      <c r="D9" s="82">
        <f>'groep 3B (2)'!D7</f>
        <v>0</v>
      </c>
      <c r="E9" s="82">
        <f>'groep 3B (2)'!E7</f>
        <v>0</v>
      </c>
      <c r="F9" s="82">
        <f>'groep 3B (2)'!F7</f>
        <v>0</v>
      </c>
      <c r="G9" s="82">
        <f>'groep 3B (2)'!G7</f>
        <v>0</v>
      </c>
      <c r="H9" s="82">
        <f>'groep 3B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56</v>
      </c>
      <c r="C10" s="28"/>
      <c r="D10" s="82">
        <f>'groep 3C (2)'!D6</f>
        <v>0</v>
      </c>
      <c r="E10" s="82">
        <f>'groep 3C (2)'!E6</f>
        <v>0</v>
      </c>
      <c r="F10" s="82">
        <f>'groep 3C (2)'!F6</f>
        <v>0</v>
      </c>
      <c r="G10" s="82">
        <f>'groep 3C (2)'!G6</f>
        <v>0</v>
      </c>
      <c r="H10" s="82">
        <f>'groep 3C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57</v>
      </c>
      <c r="C11" s="28"/>
      <c r="D11" s="82">
        <f>'groep 3C (2)'!D7</f>
        <v>0</v>
      </c>
      <c r="E11" s="82">
        <f>'groep 3C (2)'!E7</f>
        <v>0</v>
      </c>
      <c r="F11" s="82">
        <f>'groep 3C (2)'!F7</f>
        <v>0</v>
      </c>
      <c r="G11" s="82">
        <f>'groep 3C (2)'!G7</f>
        <v>0</v>
      </c>
      <c r="H11" s="82">
        <f>'groep 3C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6"/>
      <c r="E14" s="46"/>
      <c r="F14" s="46"/>
      <c r="G14" s="46"/>
      <c r="H14" s="46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52</v>
      </c>
      <c r="C17" s="29"/>
      <c r="D17" s="82">
        <f>'groep 3(A) (2)'!D14</f>
        <v>0</v>
      </c>
      <c r="E17" s="82">
        <f>'groep 3(A) (2)'!E14</f>
        <v>0</v>
      </c>
      <c r="F17" s="82">
        <f>'groep 3(A) (2)'!F14</f>
        <v>0</v>
      </c>
      <c r="G17" s="82">
        <f>'groep 3(A) (2)'!G14</f>
        <v>0</v>
      </c>
      <c r="H17" s="82">
        <f>'groep 3(A)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53</v>
      </c>
      <c r="C18" s="29"/>
      <c r="D18" s="82">
        <f>'groep 3(A) (2)'!D15</f>
        <v>0</v>
      </c>
      <c r="E18" s="82">
        <f>'groep 3(A) (2)'!E15</f>
        <v>0</v>
      </c>
      <c r="F18" s="82">
        <f>'groep 3(A) (2)'!F15</f>
        <v>0</v>
      </c>
      <c r="G18" s="82">
        <f>'groep 3(A) (2)'!G15</f>
        <v>0</v>
      </c>
      <c r="H18" s="82">
        <f>'groep 3(A)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54</v>
      </c>
      <c r="C19" s="29"/>
      <c r="D19" s="82">
        <f>'groep 3B (2)'!D14</f>
        <v>0</v>
      </c>
      <c r="E19" s="82">
        <f>'groep 3B (2)'!E14</f>
        <v>0</v>
      </c>
      <c r="F19" s="82">
        <f>'groep 3B (2)'!F14</f>
        <v>0</v>
      </c>
      <c r="G19" s="82">
        <f>'groep 3B (2)'!G14</f>
        <v>0</v>
      </c>
      <c r="H19" s="82">
        <f>'groep 3B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55</v>
      </c>
      <c r="C20" s="28"/>
      <c r="D20" s="82">
        <f>'groep 3B (2)'!D15</f>
        <v>0</v>
      </c>
      <c r="E20" s="82">
        <f>'groep 3B (2)'!E15</f>
        <v>0</v>
      </c>
      <c r="F20" s="82">
        <f>'groep 3B (2)'!F15</f>
        <v>0</v>
      </c>
      <c r="G20" s="82">
        <f>'groep 3B (2)'!G15</f>
        <v>0</v>
      </c>
      <c r="H20" s="82">
        <f>'groep 3B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56</v>
      </c>
      <c r="C21" s="28"/>
      <c r="D21" s="82">
        <f>'groep 3C (2)'!D14</f>
        <v>0</v>
      </c>
      <c r="E21" s="82">
        <f>'groep 3C (2)'!E14</f>
        <v>0</v>
      </c>
      <c r="F21" s="82">
        <f>'groep 3C (2)'!F14</f>
        <v>0</v>
      </c>
      <c r="G21" s="82">
        <f>'groep 3C (2)'!G14</f>
        <v>0</v>
      </c>
      <c r="H21" s="82">
        <f>'groep 3C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57</v>
      </c>
      <c r="C22" s="28"/>
      <c r="D22" s="82">
        <f>'groep 3C (2)'!D15</f>
        <v>0</v>
      </c>
      <c r="E22" s="82">
        <f>'groep 3C (2)'!E15</f>
        <v>0</v>
      </c>
      <c r="F22" s="82">
        <f>'groep 3C (2)'!F15</f>
        <v>0</v>
      </c>
      <c r="G22" s="82">
        <f>'groep 3C (2)'!G15</f>
        <v>0</v>
      </c>
      <c r="H22" s="82">
        <f>'groep 3C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5"/>
      <c r="E25" s="75"/>
      <c r="F25" s="75"/>
      <c r="G25" s="75"/>
      <c r="H25" s="75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52</v>
      </c>
      <c r="C28" s="29"/>
      <c r="D28" s="82">
        <f>'groep 3(A) (2)'!D22</f>
        <v>0</v>
      </c>
      <c r="E28" s="82">
        <f>'groep 3(A) (2)'!E22</f>
        <v>0</v>
      </c>
      <c r="F28" s="82">
        <f>'groep 3(A) (2)'!F22</f>
        <v>0</v>
      </c>
      <c r="G28" s="82">
        <f>'groep 3(A) (2)'!G22</f>
        <v>0</v>
      </c>
      <c r="H28" s="82">
        <f>'groep 3(A)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53</v>
      </c>
      <c r="C29" s="29"/>
      <c r="D29" s="82">
        <f>'groep 3(A) (2)'!D23</f>
        <v>0</v>
      </c>
      <c r="E29" s="82">
        <f>'groep 3(A) (2)'!E23</f>
        <v>0</v>
      </c>
      <c r="F29" s="82">
        <f>'groep 3(A) (2)'!F23</f>
        <v>0</v>
      </c>
      <c r="G29" s="82">
        <f>'groep 3(A) (2)'!G23</f>
        <v>0</v>
      </c>
      <c r="H29" s="82">
        <f>'groep 3(A)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54</v>
      </c>
      <c r="C30" s="29"/>
      <c r="D30" s="82">
        <f>'groep 3B (2)'!D22</f>
        <v>0</v>
      </c>
      <c r="E30" s="82">
        <f>'groep 3B (2)'!E22</f>
        <v>0</v>
      </c>
      <c r="F30" s="82">
        <f>'groep 3B (2)'!F22</f>
        <v>0</v>
      </c>
      <c r="G30" s="82">
        <f>'groep 3B (2)'!G22</f>
        <v>0</v>
      </c>
      <c r="H30" s="82">
        <f>'groep 3B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55</v>
      </c>
      <c r="C31" s="28"/>
      <c r="D31" s="82">
        <f>'groep 3B (2)'!D23</f>
        <v>0</v>
      </c>
      <c r="E31" s="82">
        <f>'groep 3B (2)'!E23</f>
        <v>0</v>
      </c>
      <c r="F31" s="82">
        <f>'groep 3B (2)'!F23</f>
        <v>0</v>
      </c>
      <c r="G31" s="82">
        <f>'groep 3B (2)'!G23</f>
        <v>0</v>
      </c>
      <c r="H31" s="82">
        <f>'groep 3B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56</v>
      </c>
      <c r="C32" s="28"/>
      <c r="D32" s="82">
        <f>'groep 3C (2)'!D22</f>
        <v>0</v>
      </c>
      <c r="E32" s="82">
        <f>'groep 3C (2)'!E22</f>
        <v>0</v>
      </c>
      <c r="F32" s="82">
        <f>'groep 3C (2)'!F22</f>
        <v>0</v>
      </c>
      <c r="G32" s="82">
        <f>'groep 3C (2)'!G22</f>
        <v>0</v>
      </c>
      <c r="H32" s="82">
        <f>'groep 3C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57</v>
      </c>
      <c r="C33" s="28"/>
      <c r="D33" s="82">
        <f>'groep 3C (2)'!D23</f>
        <v>0</v>
      </c>
      <c r="E33" s="82">
        <f>'groep 3C (2)'!E23</f>
        <v>0</v>
      </c>
      <c r="F33" s="82">
        <f>'groep 3C (2)'!F23</f>
        <v>0</v>
      </c>
      <c r="G33" s="82">
        <f>'groep 3C (2)'!G23</f>
        <v>0</v>
      </c>
      <c r="H33" s="82">
        <f>'groep 3C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52</v>
      </c>
      <c r="C39" s="29"/>
      <c r="D39" s="82">
        <f>'groep 3(A) (2)'!D30</f>
        <v>0</v>
      </c>
      <c r="E39" s="82">
        <f>'groep 3(A) (2)'!E30</f>
        <v>0</v>
      </c>
      <c r="F39" s="82">
        <f>'groep 3(A) (2)'!F30</f>
        <v>0</v>
      </c>
      <c r="G39" s="82">
        <f>'groep 3(A) (2)'!G30</f>
        <v>0</v>
      </c>
      <c r="H39" s="82">
        <f>'groep 3(A)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53</v>
      </c>
      <c r="C40" s="29"/>
      <c r="D40" s="82">
        <f>'groep 3(A) (2)'!D31</f>
        <v>0</v>
      </c>
      <c r="E40" s="82">
        <f>'groep 3(A) (2)'!E31</f>
        <v>0</v>
      </c>
      <c r="F40" s="82">
        <f>'groep 3(A) (2)'!F31</f>
        <v>0</v>
      </c>
      <c r="G40" s="82">
        <f>'groep 3(A) (2)'!G31</f>
        <v>0</v>
      </c>
      <c r="H40" s="82">
        <f>'groep 3(A)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54</v>
      </c>
      <c r="C41" s="29"/>
      <c r="D41" s="82">
        <f>'groep 3B (2)'!D30</f>
        <v>0</v>
      </c>
      <c r="E41" s="82">
        <f>'groep 3B (2)'!E30</f>
        <v>0</v>
      </c>
      <c r="F41" s="82">
        <f>'groep 3B (2)'!F30</f>
        <v>0</v>
      </c>
      <c r="G41" s="82">
        <f>'groep 3B (2)'!G30</f>
        <v>0</v>
      </c>
      <c r="H41" s="82">
        <f>'groep 3B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55</v>
      </c>
      <c r="C42" s="28"/>
      <c r="D42" s="82">
        <f>'groep 3B (2)'!D31</f>
        <v>0</v>
      </c>
      <c r="E42" s="82">
        <f>'groep 3B (2)'!E31</f>
        <v>0</v>
      </c>
      <c r="F42" s="82">
        <f>'groep 3B (2)'!F31</f>
        <v>0</v>
      </c>
      <c r="G42" s="82">
        <f>'groep 3B (2)'!G31</f>
        <v>0</v>
      </c>
      <c r="H42" s="82">
        <f>'groep 3B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56</v>
      </c>
      <c r="C43" s="28"/>
      <c r="D43" s="82">
        <f>'groep 3C (2)'!D30</f>
        <v>0</v>
      </c>
      <c r="E43" s="82">
        <f>'groep 3C (2)'!E30</f>
        <v>0</v>
      </c>
      <c r="F43" s="82">
        <f>'groep 3C (2)'!F30</f>
        <v>0</v>
      </c>
      <c r="G43" s="82">
        <f>'groep 3C (2)'!G30</f>
        <v>0</v>
      </c>
      <c r="H43" s="82">
        <f>'groep 3C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57</v>
      </c>
      <c r="C44" s="28"/>
      <c r="D44" s="82">
        <f>'groep 3C (2)'!D31</f>
        <v>0</v>
      </c>
      <c r="E44" s="82">
        <f>'groep 3C (2)'!E31</f>
        <v>0</v>
      </c>
      <c r="F44" s="82">
        <f>'groep 3C (2)'!F31</f>
        <v>0</v>
      </c>
      <c r="G44" s="82">
        <f>'groep 3C (2)'!G31</f>
        <v>0</v>
      </c>
      <c r="H44" s="82">
        <f>'groep 3C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6"/>
      <c r="E47" s="46"/>
      <c r="F47" s="46"/>
      <c r="G47" s="46"/>
      <c r="H47" s="46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52</v>
      </c>
      <c r="C50" s="29"/>
      <c r="D50" s="82">
        <f>'groep 3(A) (2)'!D38</f>
        <v>0</v>
      </c>
      <c r="E50" s="82">
        <f>'groep 3(A) (2)'!E38</f>
        <v>0</v>
      </c>
      <c r="F50" s="82">
        <f>'groep 3(A) (2)'!F38</f>
        <v>0</v>
      </c>
      <c r="G50" s="82">
        <f>'groep 3(A) (2)'!G38</f>
        <v>0</v>
      </c>
      <c r="H50" s="82">
        <f>'groep 3(A) (2)'!H38</f>
        <v>0</v>
      </c>
      <c r="I50" s="83">
        <f t="shared" ref="I50:I57" si="4">SUM(D50:H50)</f>
        <v>0</v>
      </c>
    </row>
    <row r="51" spans="2:13" x14ac:dyDescent="0.25">
      <c r="B51" s="29" t="s">
        <v>53</v>
      </c>
      <c r="C51" s="29"/>
      <c r="D51" s="82">
        <f>'groep 3(A) (2)'!D39</f>
        <v>0</v>
      </c>
      <c r="E51" s="82">
        <f>'groep 3(A) (2)'!E39</f>
        <v>0</v>
      </c>
      <c r="F51" s="82">
        <f>'groep 3(A) (2)'!F39</f>
        <v>0</v>
      </c>
      <c r="G51" s="82">
        <f>'groep 3(A) (2)'!G39</f>
        <v>0</v>
      </c>
      <c r="H51" s="82">
        <f>'groep 3(A) (2)'!H39</f>
        <v>0</v>
      </c>
      <c r="I51" s="83">
        <f t="shared" si="4"/>
        <v>0</v>
      </c>
    </row>
    <row r="52" spans="2:13" x14ac:dyDescent="0.25">
      <c r="B52" s="29" t="s">
        <v>54</v>
      </c>
      <c r="C52" s="29"/>
      <c r="D52" s="82">
        <f>'groep 3B (2)'!D38</f>
        <v>0</v>
      </c>
      <c r="E52" s="82">
        <f>'groep 3B (2)'!E38</f>
        <v>0</v>
      </c>
      <c r="F52" s="82">
        <f>'groep 3B (2)'!F38</f>
        <v>0</v>
      </c>
      <c r="G52" s="82">
        <f>'groep 3B (2)'!G38</f>
        <v>0</v>
      </c>
      <c r="H52" s="82">
        <f>'groep 3B (2)'!H38</f>
        <v>0</v>
      </c>
      <c r="I52" s="83">
        <f t="shared" si="4"/>
        <v>0</v>
      </c>
    </row>
    <row r="53" spans="2:13" x14ac:dyDescent="0.25">
      <c r="B53" s="29" t="s">
        <v>55</v>
      </c>
      <c r="C53" s="28"/>
      <c r="D53" s="82">
        <f>'groep 3B (2)'!D39</f>
        <v>0</v>
      </c>
      <c r="E53" s="82">
        <f>'groep 3B (2)'!E39</f>
        <v>0</v>
      </c>
      <c r="F53" s="82">
        <f>'groep 3B (2)'!F39</f>
        <v>0</v>
      </c>
      <c r="G53" s="82">
        <f>'groep 3B (2)'!G39</f>
        <v>0</v>
      </c>
      <c r="H53" s="82">
        <f>'groep 3B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56</v>
      </c>
      <c r="C54" s="28"/>
      <c r="D54" s="82">
        <f>'groep 3C (2)'!D38</f>
        <v>0</v>
      </c>
      <c r="E54" s="82">
        <f>'groep 3C (2)'!E38</f>
        <v>0</v>
      </c>
      <c r="F54" s="82">
        <f>'groep 3C (2)'!F38</f>
        <v>0</v>
      </c>
      <c r="G54" s="82">
        <f>'groep 3C (2)'!G38</f>
        <v>0</v>
      </c>
      <c r="H54" s="82">
        <f>'groep 3C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57</v>
      </c>
      <c r="C55" s="28"/>
      <c r="D55" s="82">
        <f>'groep 3C (2)'!D39</f>
        <v>0</v>
      </c>
      <c r="E55" s="82">
        <f>'groep 3C (2)'!E39</f>
        <v>0</v>
      </c>
      <c r="F55" s="82">
        <f>'groep 3C (2)'!F39</f>
        <v>0</v>
      </c>
      <c r="G55" s="82">
        <f>'groep 3C (2)'!G39</f>
        <v>0</v>
      </c>
      <c r="H55" s="82">
        <f>'groep 3C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6"/>
      <c r="E58" s="46"/>
      <c r="F58" s="46"/>
      <c r="G58" s="48"/>
      <c r="H58" s="48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52</v>
      </c>
      <c r="C61" s="29"/>
      <c r="D61" s="82">
        <f>'groep 3(A) (2)'!D46</f>
        <v>0</v>
      </c>
      <c r="E61" s="82">
        <f>'groep 3(A) (2)'!E46</f>
        <v>0</v>
      </c>
      <c r="F61" s="82">
        <f>'groep 3(A) (2)'!F46</f>
        <v>0</v>
      </c>
      <c r="G61" s="82">
        <f>'groep 3(A) (2)'!G46</f>
        <v>0</v>
      </c>
      <c r="H61" s="82">
        <f>'groep 3(A)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53</v>
      </c>
      <c r="C62" s="29"/>
      <c r="D62" s="82">
        <f>'groep 3(A) (2)'!D47</f>
        <v>0</v>
      </c>
      <c r="E62" s="82">
        <f>'groep 3(A) (2)'!E47</f>
        <v>0</v>
      </c>
      <c r="F62" s="82">
        <f>'groep 3(A) (2)'!F47</f>
        <v>0</v>
      </c>
      <c r="G62" s="82">
        <f>'groep 3(A) (2)'!G47</f>
        <v>0</v>
      </c>
      <c r="H62" s="82">
        <f>'groep 3(A)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54</v>
      </c>
      <c r="C63" s="29"/>
      <c r="D63" s="82">
        <f>'groep 3B (2)'!D46</f>
        <v>0</v>
      </c>
      <c r="E63" s="82">
        <f>'groep 3B (2)'!E46</f>
        <v>0</v>
      </c>
      <c r="F63" s="82">
        <f>'groep 3B (2)'!F46</f>
        <v>0</v>
      </c>
      <c r="G63" s="82">
        <f>'groep 3B (2)'!G46</f>
        <v>0</v>
      </c>
      <c r="H63" s="82">
        <f>'groep 3B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55</v>
      </c>
      <c r="C64" s="28"/>
      <c r="D64" s="82">
        <f>'groep 3B (2)'!D47</f>
        <v>0</v>
      </c>
      <c r="E64" s="82">
        <f>'groep 3B (2)'!E47</f>
        <v>0</v>
      </c>
      <c r="F64" s="82">
        <f>'groep 3B (2)'!F47</f>
        <v>0</v>
      </c>
      <c r="G64" s="82">
        <f>'groep 3B (2)'!G47</f>
        <v>0</v>
      </c>
      <c r="H64" s="82">
        <f>'groep 3B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56</v>
      </c>
      <c r="C65" s="28"/>
      <c r="D65" s="82">
        <f>'groep 3C (2)'!D46</f>
        <v>0</v>
      </c>
      <c r="E65" s="82">
        <f>'groep 3C (2)'!E46</f>
        <v>0</v>
      </c>
      <c r="F65" s="82">
        <f>'groep 3C (2)'!F46</f>
        <v>0</v>
      </c>
      <c r="G65" s="82">
        <f>'groep 3C (2)'!G46</f>
        <v>0</v>
      </c>
      <c r="H65" s="82">
        <f>'groep 3C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57</v>
      </c>
      <c r="C66" s="28"/>
      <c r="D66" s="82">
        <f>'groep 3C (2)'!D47</f>
        <v>0</v>
      </c>
      <c r="E66" s="82">
        <f>'groep 3C (2)'!E47</f>
        <v>0</v>
      </c>
      <c r="F66" s="82">
        <f>'groep 3C (2)'!F47</f>
        <v>0</v>
      </c>
      <c r="G66" s="82">
        <f>'groep 3C (2)'!G47</f>
        <v>0</v>
      </c>
      <c r="H66" s="82">
        <f>'groep 3C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130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30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306" priority="5" stopIfTrue="1" operator="greaterThanOrEqual">
      <formula>0.8</formula>
    </cfRule>
    <cfRule type="cellIs" dxfId="130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30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F0D9C-1C67-4930-831D-D267430433E4}">
  <sheetPr>
    <tabColor indexed="47"/>
    <pageSetUpPr fitToPage="1"/>
  </sheetPr>
  <dimension ref="B1:AE52"/>
  <sheetViews>
    <sheetView showGridLines="0" showRowColHeaders="0" zoomScale="80" zoomScaleNormal="80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30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30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301" priority="55" stopIfTrue="1" operator="greaterThanOrEqual">
      <formula>0.8</formula>
    </cfRule>
    <cfRule type="cellIs" dxfId="130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29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29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29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29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29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29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29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29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29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29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28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28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28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28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28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28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28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28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28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28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27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27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27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27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27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27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27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27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27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27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269" priority="10" stopIfTrue="1" operator="greaterThan">
      <formula>0.25</formula>
    </cfRule>
  </conditionalFormatting>
  <dataValidations count="12">
    <dataValidation type="list" allowBlank="1" showInputMessage="1" showErrorMessage="1" sqref="B23" xr:uid="{71BD4BA2-51DF-4C74-8C14-A63FCD7241BB}">
      <formula1>"2e afname,…,Cito,"</formula1>
    </dataValidation>
    <dataValidation type="list" allowBlank="1" showInputMessage="1" showErrorMessage="1" sqref="B22" xr:uid="{F8F67FC0-0AA6-41B9-BEB3-2FF9ADE44BB8}">
      <formula1>"1e afname,…,Cito,"</formula1>
    </dataValidation>
    <dataValidation type="list" allowBlank="1" showInputMessage="1" showErrorMessage="1" sqref="B46" xr:uid="{7CEEE133-928A-4429-9610-96E3D93BDA72}">
      <formula1>"1e afname,…,Cito,DLE test,SVT,"</formula1>
    </dataValidation>
    <dataValidation type="list" allowBlank="1" showInputMessage="1" showErrorMessage="1" sqref="B31" xr:uid="{4FF0C886-833A-4C18-916D-98BD8433F057}">
      <formula1>"2e afname,…,Cito,PI-dictee,DLE test,SVT,Aarnoutse"</formula1>
    </dataValidation>
    <dataValidation type="list" allowBlank="1" showInputMessage="1" showErrorMessage="1" sqref="B47" xr:uid="{B875532E-96EA-4B0E-AB3C-38BA23DA7E96}">
      <formula1>"2e afname,…,Cito,DLE test,SVT,"</formula1>
    </dataValidation>
    <dataValidation type="list" allowBlank="1" showInputMessage="1" showErrorMessage="1" sqref="B39" xr:uid="{EEEBCD97-40EF-4E1A-B947-E69A346378B2}">
      <formula1>"2e afname,…,TTR,DLE test,SVT,"</formula1>
    </dataValidation>
    <dataValidation type="list" allowBlank="1" showInputMessage="1" showErrorMessage="1" sqref="B38" xr:uid="{B32801D1-6EEF-47F8-BE8E-75C111CFF778}">
      <formula1>"1e afname,…,TTR,DLE test,SVT,"</formula1>
    </dataValidation>
    <dataValidation type="list" allowBlank="1" showInputMessage="1" showErrorMessage="1" sqref="B30" xr:uid="{FB1FFC08-8C8E-4EFA-B116-787CE25A7B44}">
      <formula1>"1e afname,…,Cito,PI-dictee,DLE test,SVT,Aarnoutse"</formula1>
    </dataValidation>
    <dataValidation type="list" allowBlank="1" showInputMessage="1" showErrorMessage="1" sqref="B15" xr:uid="{B96E235D-9495-4152-85B0-4D1834CDC168}">
      <formula1>"2e afname,…,Cito,DLE test,SVT,Aarnoutse"</formula1>
    </dataValidation>
    <dataValidation type="list" allowBlank="1" showInputMessage="1" showErrorMessage="1" sqref="B14" xr:uid="{E31D1D4B-0C5A-4BFC-A732-6F31A1DFC617}">
      <formula1>"1e afname,…,Cito,DLE test,SVT,Aarnoutse"</formula1>
    </dataValidation>
    <dataValidation type="list" allowBlank="1" showInputMessage="1" showErrorMessage="1" sqref="B7" xr:uid="{17A154A8-2FA9-460E-BA0F-DED2A698FC6E}">
      <formula1>"2e afname,…,EMT,DMT,DLE test,SVT,DLT,"</formula1>
    </dataValidation>
    <dataValidation type="list" allowBlank="1" showInputMessage="1" showErrorMessage="1" sqref="B6" xr:uid="{F01FEF3D-753B-44C8-9F1F-12B4CF7FF578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E560-3850-48A2-9C3C-68234CE38BB1}">
  <sheetPr>
    <tabColor indexed="47"/>
    <pageSetUpPr fitToPage="1"/>
  </sheetPr>
  <dimension ref="B1:AE52"/>
  <sheetViews>
    <sheetView showGridLines="0" showRowColHeaders="0" zoomScale="80" zoomScaleNormal="80" workbookViewId="0">
      <selection activeCell="Z20" sqref="Z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26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26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266" priority="55" stopIfTrue="1" operator="greaterThanOrEqual">
      <formula>0.8</formula>
    </cfRule>
    <cfRule type="cellIs" dxfId="126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26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26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26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26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26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25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25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25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25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25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25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25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25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25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25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24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24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24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24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24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24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24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24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24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24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23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23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23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23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23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234" priority="10" stopIfTrue="1" operator="greaterThan">
      <formula>0.25</formula>
    </cfRule>
  </conditionalFormatting>
  <dataValidations count="12">
    <dataValidation type="list" allowBlank="1" showInputMessage="1" showErrorMessage="1" sqref="B23" xr:uid="{172DA3A2-9446-4C72-B2AE-4919128ABBCA}">
      <formula1>"2e afname,…,Cito,"</formula1>
    </dataValidation>
    <dataValidation type="list" allowBlank="1" showInputMessage="1" showErrorMessage="1" sqref="B22" xr:uid="{3E4E4E90-8DFA-4D82-AA19-ABB2CC59C902}">
      <formula1>"1e afname,…,Cito,"</formula1>
    </dataValidation>
    <dataValidation type="list" allowBlank="1" showInputMessage="1" showErrorMessage="1" sqref="B46" xr:uid="{FCA3DCF6-2360-4CCB-A2E1-14DF031F39B0}">
      <formula1>"1e afname,…,Cito,DLE test,SVT,"</formula1>
    </dataValidation>
    <dataValidation type="list" allowBlank="1" showInputMessage="1" showErrorMessage="1" sqref="B31" xr:uid="{857B746B-0B1D-406D-82CB-8383147A50B6}">
      <formula1>"2e afname,…,Cito,PI-dictee,DLE test,SVT,Aarnoutse"</formula1>
    </dataValidation>
    <dataValidation type="list" allowBlank="1" showInputMessage="1" showErrorMessage="1" sqref="B47" xr:uid="{00BDAC74-7AB9-4D9D-BA60-2F9711A451D0}">
      <formula1>"2e afname,…,Cito,DLE test,SVT,"</formula1>
    </dataValidation>
    <dataValidation type="list" allowBlank="1" showInputMessage="1" showErrorMessage="1" sqref="B39" xr:uid="{D6D49331-C0A0-4456-8AE3-EFADA1EDCF51}">
      <formula1>"2e afname,…,TTR,DLE test,SVT,"</formula1>
    </dataValidation>
    <dataValidation type="list" allowBlank="1" showInputMessage="1" showErrorMessage="1" sqref="B38" xr:uid="{C0B283B3-F6D6-4363-8807-B8E31C9F28E6}">
      <formula1>"1e afname,…,TTR,DLE test,SVT,"</formula1>
    </dataValidation>
    <dataValidation type="list" allowBlank="1" showInputMessage="1" showErrorMessage="1" sqref="B30" xr:uid="{04A83845-7619-4280-A1C4-2E1D4FDB6423}">
      <formula1>"1e afname,…,Cito,PI-dictee,DLE test,SVT,Aarnoutse"</formula1>
    </dataValidation>
    <dataValidation type="list" allowBlank="1" showInputMessage="1" showErrorMessage="1" sqref="B15" xr:uid="{3B5D7044-0911-44C0-BA40-47F826EFFBFC}">
      <formula1>"2e afname,…,Cito,DLE test,SVT,Aarnoutse"</formula1>
    </dataValidation>
    <dataValidation type="list" allowBlank="1" showInputMessage="1" showErrorMessage="1" sqref="B14" xr:uid="{C195F853-E97E-43C8-93A4-3E1EB0F49B97}">
      <formula1>"1e afname,…,Cito,DLE test,SVT,Aarnoutse"</formula1>
    </dataValidation>
    <dataValidation type="list" allowBlank="1" showInputMessage="1" showErrorMessage="1" sqref="B7" xr:uid="{DE1E3744-6E13-488C-AB11-AC2A9722FA9F}">
      <formula1>"2e afname,…,EMT,DMT,DLE test,SVT,DLT,"</formula1>
    </dataValidation>
    <dataValidation type="list" allowBlank="1" showInputMessage="1" showErrorMessage="1" sqref="B6" xr:uid="{EE77FBF8-E0C4-46BC-9D86-B3B380AD3C2A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BE899-DD24-4023-968B-B5982F7AFDB0}">
  <sheetPr>
    <tabColor indexed="47"/>
    <pageSetUpPr fitToPage="1"/>
  </sheetPr>
  <dimension ref="B1:AE52"/>
  <sheetViews>
    <sheetView showGridLines="0" showRowColHeaders="0" zoomScale="80" zoomScaleNormal="80" workbookViewId="0">
      <selection activeCell="Y28" sqref="Y2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23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23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231" priority="55" stopIfTrue="1" operator="greaterThanOrEqual">
      <formula>0.8</formula>
    </cfRule>
    <cfRule type="cellIs" dxfId="123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22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22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22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22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22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22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22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22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22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22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21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21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21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21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21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21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21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21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21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21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20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20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20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20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20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20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20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20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20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20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199" priority="10" stopIfTrue="1" operator="greaterThan">
      <formula>0.25</formula>
    </cfRule>
  </conditionalFormatting>
  <dataValidations count="12">
    <dataValidation type="list" allowBlank="1" showInputMessage="1" showErrorMessage="1" sqref="B23" xr:uid="{727D14DA-C09D-4807-8D78-19BAAD243FC7}">
      <formula1>"2e afname,…,Cito,"</formula1>
    </dataValidation>
    <dataValidation type="list" allowBlank="1" showInputMessage="1" showErrorMessage="1" sqref="B22" xr:uid="{14BFDEB3-EC3F-4839-A2D0-12F1533E0BD1}">
      <formula1>"1e afname,…,Cito,"</formula1>
    </dataValidation>
    <dataValidation type="list" allowBlank="1" showInputMessage="1" showErrorMessage="1" sqref="B46" xr:uid="{05C2BD0C-590D-48CA-8A5C-97B23FBD4959}">
      <formula1>"1e afname,…,Cito,DLE test,SVT,"</formula1>
    </dataValidation>
    <dataValidation type="list" allowBlank="1" showInputMessage="1" showErrorMessage="1" sqref="B31" xr:uid="{D4EC2A28-002A-4C2E-B1EE-197EEDB4A6EC}">
      <formula1>"2e afname,…,Cito,PI-dictee,DLE test,SVT,Aarnoutse"</formula1>
    </dataValidation>
    <dataValidation type="list" allowBlank="1" showInputMessage="1" showErrorMessage="1" sqref="B47" xr:uid="{406E47BF-33B9-4666-8534-7D4210BFDE89}">
      <formula1>"2e afname,…,Cito,DLE test,SVT,"</formula1>
    </dataValidation>
    <dataValidation type="list" allowBlank="1" showInputMessage="1" showErrorMessage="1" sqref="B39" xr:uid="{AC9C1179-3E2C-4F94-A044-1AB1157572F8}">
      <formula1>"2e afname,…,TTR,DLE test,SVT,"</formula1>
    </dataValidation>
    <dataValidation type="list" allowBlank="1" showInputMessage="1" showErrorMessage="1" sqref="B38" xr:uid="{132EBF97-7C5F-4C44-8282-68FB8E6F745C}">
      <formula1>"1e afname,…,TTR,DLE test,SVT,"</formula1>
    </dataValidation>
    <dataValidation type="list" allowBlank="1" showInputMessage="1" showErrorMessage="1" sqref="B30" xr:uid="{FD2DCB6B-A6D6-4339-B661-39B177D11408}">
      <formula1>"1e afname,…,Cito,PI-dictee,DLE test,SVT,Aarnoutse"</formula1>
    </dataValidation>
    <dataValidation type="list" allowBlank="1" showInputMessage="1" showErrorMessage="1" sqref="B15" xr:uid="{EC0B62E2-8C1A-4D32-96FF-A75BABC063C2}">
      <formula1>"2e afname,…,Cito,DLE test,SVT,Aarnoutse"</formula1>
    </dataValidation>
    <dataValidation type="list" allowBlank="1" showInputMessage="1" showErrorMessage="1" sqref="B14" xr:uid="{E042E880-595C-4E1B-B733-7B17B8E95914}">
      <formula1>"1e afname,…,Cito,DLE test,SVT,Aarnoutse"</formula1>
    </dataValidation>
    <dataValidation type="list" allowBlank="1" showInputMessage="1" showErrorMessage="1" sqref="B7" xr:uid="{15618B55-0203-4326-80D3-7F5245C0531B}">
      <formula1>"2e afname,…,EMT,DMT,DLE test,SVT,DLT,"</formula1>
    </dataValidation>
    <dataValidation type="list" allowBlank="1" showInputMessage="1" showErrorMessage="1" sqref="B6" xr:uid="{B22C9544-B416-4747-B85D-0AFD8575C894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F52B1-EFD1-4BFB-A6F5-CB60B9E0FF77}">
  <sheetPr>
    <tabColor indexed="47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79</v>
      </c>
      <c r="C6" s="29"/>
      <c r="D6" s="82">
        <f>'groep 4(A) (2)'!D6</f>
        <v>0</v>
      </c>
      <c r="E6" s="82">
        <f>'groep 4(A) (2)'!E6</f>
        <v>0</v>
      </c>
      <c r="F6" s="82">
        <f>'groep 4(A) (2)'!F6</f>
        <v>0</v>
      </c>
      <c r="G6" s="82">
        <f>'groep 4(A) (2)'!G6</f>
        <v>0</v>
      </c>
      <c r="H6" s="82">
        <f>'groep 4(A)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80</v>
      </c>
      <c r="C7" s="29"/>
      <c r="D7" s="82">
        <f>'groep 4(A) (2)'!D7</f>
        <v>0</v>
      </c>
      <c r="E7" s="82">
        <f>'groep 4(A) (2)'!E7</f>
        <v>0</v>
      </c>
      <c r="F7" s="82">
        <f>'groep 4(A) (2)'!F7</f>
        <v>0</v>
      </c>
      <c r="G7" s="82">
        <f>'groep 4(A) (2)'!G7</f>
        <v>0</v>
      </c>
      <c r="H7" s="82">
        <f>'groep 4(A)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81</v>
      </c>
      <c r="C8" s="29"/>
      <c r="D8" s="82">
        <f>'groep 4B (2)'!D6</f>
        <v>0</v>
      </c>
      <c r="E8" s="82">
        <f>'groep 4B (2)'!E6</f>
        <v>0</v>
      </c>
      <c r="F8" s="82">
        <f>'groep 4B (2)'!F6</f>
        <v>0</v>
      </c>
      <c r="G8" s="82">
        <f>'groep 4B (2)'!G6</f>
        <v>0</v>
      </c>
      <c r="H8" s="82">
        <f>'groep 4B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82</v>
      </c>
      <c r="C9" s="28"/>
      <c r="D9" s="82">
        <f>'groep 4B (2)'!D7</f>
        <v>0</v>
      </c>
      <c r="E9" s="82">
        <f>'groep 4B (2)'!E7</f>
        <v>0</v>
      </c>
      <c r="F9" s="82">
        <f>'groep 4B (2)'!F7</f>
        <v>0</v>
      </c>
      <c r="G9" s="82">
        <f>'groep 4B (2)'!G7</f>
        <v>0</v>
      </c>
      <c r="H9" s="82">
        <f>'groep 4B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83</v>
      </c>
      <c r="C10" s="28"/>
      <c r="D10" s="82">
        <f>'groep 4C (2)'!D6</f>
        <v>0</v>
      </c>
      <c r="E10" s="82">
        <f>'groep 4C (2)'!E6</f>
        <v>0</v>
      </c>
      <c r="F10" s="82">
        <f>'groep 4C (2)'!F6</f>
        <v>0</v>
      </c>
      <c r="G10" s="82">
        <f>'groep 4C (2)'!G6</f>
        <v>0</v>
      </c>
      <c r="H10" s="82">
        <f>'groep 4C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84</v>
      </c>
      <c r="C11" s="28"/>
      <c r="D11" s="82">
        <f>'groep 4C (2)'!D7</f>
        <v>0</v>
      </c>
      <c r="E11" s="82">
        <f>'groep 4C (2)'!E7</f>
        <v>0</v>
      </c>
      <c r="F11" s="82">
        <f>'groep 4C (2)'!F7</f>
        <v>0</v>
      </c>
      <c r="G11" s="82">
        <f>'groep 4C (2)'!G7</f>
        <v>0</v>
      </c>
      <c r="H11" s="82">
        <f>'groep 4C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79</v>
      </c>
      <c r="C17" s="29"/>
      <c r="D17" s="82">
        <f>'groep 4(A) (2)'!D14</f>
        <v>0</v>
      </c>
      <c r="E17" s="82">
        <f>'groep 4(A) (2)'!E14</f>
        <v>0</v>
      </c>
      <c r="F17" s="82">
        <f>'groep 4(A) (2)'!F14</f>
        <v>0</v>
      </c>
      <c r="G17" s="82">
        <f>'groep 4(A) (2)'!G14</f>
        <v>0</v>
      </c>
      <c r="H17" s="82">
        <f>'groep 4(A)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80</v>
      </c>
      <c r="C18" s="29"/>
      <c r="D18" s="82">
        <f>'groep 4(A) (2)'!D15</f>
        <v>0</v>
      </c>
      <c r="E18" s="82">
        <f>'groep 4(A) (2)'!E15</f>
        <v>0</v>
      </c>
      <c r="F18" s="82">
        <f>'groep 4(A) (2)'!F15</f>
        <v>0</v>
      </c>
      <c r="G18" s="82">
        <f>'groep 4(A) (2)'!G15</f>
        <v>0</v>
      </c>
      <c r="H18" s="82">
        <f>'groep 4(A)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81</v>
      </c>
      <c r="C19" s="29"/>
      <c r="D19" s="82">
        <f>'groep 4B (2)'!D14</f>
        <v>0</v>
      </c>
      <c r="E19" s="82">
        <f>'groep 4B (2)'!E14</f>
        <v>0</v>
      </c>
      <c r="F19" s="82">
        <f>'groep 4B (2)'!F14</f>
        <v>0</v>
      </c>
      <c r="G19" s="82">
        <f>'groep 4B (2)'!G14</f>
        <v>0</v>
      </c>
      <c r="H19" s="82">
        <f>'groep 4B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82</v>
      </c>
      <c r="C20" s="28"/>
      <c r="D20" s="82">
        <f>'groep 4B (2)'!D15</f>
        <v>0</v>
      </c>
      <c r="E20" s="82">
        <f>'groep 4B (2)'!E15</f>
        <v>0</v>
      </c>
      <c r="F20" s="82">
        <f>'groep 4B (2)'!F15</f>
        <v>0</v>
      </c>
      <c r="G20" s="82">
        <f>'groep 4B (2)'!G15</f>
        <v>0</v>
      </c>
      <c r="H20" s="82">
        <f>'groep 4B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83</v>
      </c>
      <c r="C21" s="28"/>
      <c r="D21" s="82">
        <f>'groep 4C (2)'!D14</f>
        <v>0</v>
      </c>
      <c r="E21" s="82">
        <f>'groep 4C (2)'!E14</f>
        <v>0</v>
      </c>
      <c r="F21" s="82">
        <f>'groep 4C (2)'!F14</f>
        <v>0</v>
      </c>
      <c r="G21" s="82">
        <f>'groep 4C (2)'!G14</f>
        <v>0</v>
      </c>
      <c r="H21" s="82">
        <f>'groep 4C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84</v>
      </c>
      <c r="C22" s="28"/>
      <c r="D22" s="82">
        <f>'groep 4C (2)'!D15</f>
        <v>0</v>
      </c>
      <c r="E22" s="82">
        <f>'groep 4C (2)'!E15</f>
        <v>0</v>
      </c>
      <c r="F22" s="82">
        <f>'groep 4C (2)'!F15</f>
        <v>0</v>
      </c>
      <c r="G22" s="82">
        <f>'groep 4C (2)'!G15</f>
        <v>0</v>
      </c>
      <c r="H22" s="82">
        <f>'groep 4C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79</v>
      </c>
      <c r="C28" s="29"/>
      <c r="D28" s="82">
        <f>'groep 4(A) (2)'!D22</f>
        <v>0</v>
      </c>
      <c r="E28" s="82">
        <f>'groep 4(A) (2)'!E22</f>
        <v>0</v>
      </c>
      <c r="F28" s="82">
        <f>'groep 4(A) (2)'!F22</f>
        <v>0</v>
      </c>
      <c r="G28" s="82">
        <f>'groep 4(A) (2)'!G22</f>
        <v>0</v>
      </c>
      <c r="H28" s="82">
        <f>'groep 4(A)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80</v>
      </c>
      <c r="C29" s="29"/>
      <c r="D29" s="82">
        <f>'groep 4(A) (2)'!D23</f>
        <v>0</v>
      </c>
      <c r="E29" s="82">
        <f>'groep 4(A) (2)'!E23</f>
        <v>0</v>
      </c>
      <c r="F29" s="82">
        <f>'groep 4(A) (2)'!F23</f>
        <v>0</v>
      </c>
      <c r="G29" s="82">
        <f>'groep 4(A) (2)'!G23</f>
        <v>0</v>
      </c>
      <c r="H29" s="82">
        <f>'groep 4(A)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81</v>
      </c>
      <c r="C30" s="29"/>
      <c r="D30" s="82">
        <f>'groep 4B (2)'!D22</f>
        <v>0</v>
      </c>
      <c r="E30" s="82">
        <f>'groep 4B (2)'!E22</f>
        <v>0</v>
      </c>
      <c r="F30" s="82">
        <f>'groep 4B (2)'!F22</f>
        <v>0</v>
      </c>
      <c r="G30" s="82">
        <f>'groep 4B (2)'!G22</f>
        <v>0</v>
      </c>
      <c r="H30" s="82">
        <f>'groep 4B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82</v>
      </c>
      <c r="C31" s="28"/>
      <c r="D31" s="82">
        <f>'groep 4B (2)'!D23</f>
        <v>0</v>
      </c>
      <c r="E31" s="82">
        <f>'groep 4B (2)'!E23</f>
        <v>0</v>
      </c>
      <c r="F31" s="82">
        <f>'groep 4B (2)'!F23</f>
        <v>0</v>
      </c>
      <c r="G31" s="82">
        <f>'groep 4B (2)'!G23</f>
        <v>0</v>
      </c>
      <c r="H31" s="82">
        <f>'groep 4B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83</v>
      </c>
      <c r="C32" s="28"/>
      <c r="D32" s="82">
        <f>'groep 4C (2)'!D22</f>
        <v>0</v>
      </c>
      <c r="E32" s="82">
        <f>'groep 4C (2)'!E22</f>
        <v>0</v>
      </c>
      <c r="F32" s="82">
        <f>'groep 4C (2)'!F22</f>
        <v>0</v>
      </c>
      <c r="G32" s="82">
        <f>'groep 4C (2)'!G22</f>
        <v>0</v>
      </c>
      <c r="H32" s="82">
        <f>'groep 4C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84</v>
      </c>
      <c r="C33" s="28"/>
      <c r="D33" s="82">
        <f>'groep 4C (2)'!D23</f>
        <v>0</v>
      </c>
      <c r="E33" s="82">
        <f>'groep 4C (2)'!E23</f>
        <v>0</v>
      </c>
      <c r="F33" s="82">
        <f>'groep 4C (2)'!F23</f>
        <v>0</v>
      </c>
      <c r="G33" s="82">
        <f>'groep 4C (2)'!G23</f>
        <v>0</v>
      </c>
      <c r="H33" s="82">
        <f>'groep 4C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79</v>
      </c>
      <c r="C39" s="29"/>
      <c r="D39" s="82">
        <f>'groep 4(A) (2)'!D30</f>
        <v>0</v>
      </c>
      <c r="E39" s="82">
        <f>'groep 4(A) (2)'!E30</f>
        <v>0</v>
      </c>
      <c r="F39" s="82">
        <f>'groep 4(A) (2)'!F30</f>
        <v>0</v>
      </c>
      <c r="G39" s="82">
        <f>'groep 4(A) (2)'!G30</f>
        <v>0</v>
      </c>
      <c r="H39" s="82">
        <f>'groep 4(A)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80</v>
      </c>
      <c r="C40" s="29"/>
      <c r="D40" s="82">
        <f>'groep 4(A) (2)'!D31</f>
        <v>0</v>
      </c>
      <c r="E40" s="82">
        <f>'groep 4(A) (2)'!E31</f>
        <v>0</v>
      </c>
      <c r="F40" s="82">
        <f>'groep 4(A) (2)'!F31</f>
        <v>0</v>
      </c>
      <c r="G40" s="82">
        <f>'groep 4(A) (2)'!G31</f>
        <v>0</v>
      </c>
      <c r="H40" s="82">
        <f>'groep 4(A)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81</v>
      </c>
      <c r="C41" s="29"/>
      <c r="D41" s="82">
        <f>'groep 4B (2)'!D30</f>
        <v>0</v>
      </c>
      <c r="E41" s="82">
        <f>'groep 4B (2)'!E30</f>
        <v>0</v>
      </c>
      <c r="F41" s="82">
        <f>'groep 4B (2)'!F30</f>
        <v>0</v>
      </c>
      <c r="G41" s="82">
        <f>'groep 4B (2)'!G30</f>
        <v>0</v>
      </c>
      <c r="H41" s="82">
        <f>'groep 4B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82</v>
      </c>
      <c r="C42" s="28"/>
      <c r="D42" s="82">
        <f>'groep 4B (2)'!D31</f>
        <v>0</v>
      </c>
      <c r="E42" s="82">
        <f>'groep 4B (2)'!E31</f>
        <v>0</v>
      </c>
      <c r="F42" s="82">
        <f>'groep 4B (2)'!F31</f>
        <v>0</v>
      </c>
      <c r="G42" s="82">
        <f>'groep 4B (2)'!G31</f>
        <v>0</v>
      </c>
      <c r="H42" s="82">
        <f>'groep 4B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83</v>
      </c>
      <c r="C43" s="28"/>
      <c r="D43" s="82">
        <f>'groep 4C (2)'!D30</f>
        <v>0</v>
      </c>
      <c r="E43" s="82">
        <f>'groep 4C (2)'!E30</f>
        <v>0</v>
      </c>
      <c r="F43" s="82">
        <f>'groep 4C (2)'!F30</f>
        <v>0</v>
      </c>
      <c r="G43" s="82">
        <f>'groep 4C (2)'!G30</f>
        <v>0</v>
      </c>
      <c r="H43" s="82">
        <f>'groep 4C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84</v>
      </c>
      <c r="C44" s="28"/>
      <c r="D44" s="82">
        <f>'groep 4C (2)'!D31</f>
        <v>0</v>
      </c>
      <c r="E44" s="82">
        <f>'groep 4C (2)'!E31</f>
        <v>0</v>
      </c>
      <c r="F44" s="82">
        <f>'groep 4C (2)'!F31</f>
        <v>0</v>
      </c>
      <c r="G44" s="82">
        <f>'groep 4C (2)'!G31</f>
        <v>0</v>
      </c>
      <c r="H44" s="82">
        <f>'groep 4C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79</v>
      </c>
      <c r="C50" s="29"/>
      <c r="D50" s="82">
        <f>'groep 4(A) (2)'!D38</f>
        <v>0</v>
      </c>
      <c r="E50" s="82">
        <f>'groep 4(A) (2)'!E38</f>
        <v>0</v>
      </c>
      <c r="F50" s="82">
        <f>'groep 4(A) (2)'!F38</f>
        <v>0</v>
      </c>
      <c r="G50" s="82">
        <f>'groep 4(A) (2)'!G38</f>
        <v>0</v>
      </c>
      <c r="H50" s="82">
        <f>'groep 4(A) (2)'!H38</f>
        <v>0</v>
      </c>
      <c r="I50" s="83">
        <f t="shared" ref="I50:I57" si="4">SUM(D50:H50)</f>
        <v>0</v>
      </c>
    </row>
    <row r="51" spans="2:13" x14ac:dyDescent="0.25">
      <c r="B51" s="29" t="s">
        <v>80</v>
      </c>
      <c r="C51" s="29"/>
      <c r="D51" s="82">
        <f>'groep 4(A) (2)'!D39</f>
        <v>0</v>
      </c>
      <c r="E51" s="82">
        <f>'groep 4(A) (2)'!E39</f>
        <v>0</v>
      </c>
      <c r="F51" s="82">
        <f>'groep 4(A) (2)'!F39</f>
        <v>0</v>
      </c>
      <c r="G51" s="82">
        <f>'groep 4(A) (2)'!G39</f>
        <v>0</v>
      </c>
      <c r="H51" s="82">
        <f>'groep 4(A) (2)'!H39</f>
        <v>0</v>
      </c>
      <c r="I51" s="83">
        <f t="shared" si="4"/>
        <v>0</v>
      </c>
    </row>
    <row r="52" spans="2:13" x14ac:dyDescent="0.25">
      <c r="B52" s="29" t="s">
        <v>81</v>
      </c>
      <c r="C52" s="29"/>
      <c r="D52" s="82">
        <f>'groep 4B (2)'!D38</f>
        <v>0</v>
      </c>
      <c r="E52" s="82">
        <f>'groep 4B (2)'!E38</f>
        <v>0</v>
      </c>
      <c r="F52" s="82">
        <f>'groep 4B (2)'!F38</f>
        <v>0</v>
      </c>
      <c r="G52" s="82">
        <f>'groep 4B (2)'!G38</f>
        <v>0</v>
      </c>
      <c r="H52" s="82">
        <f>'groep 4B (2)'!H38</f>
        <v>0</v>
      </c>
      <c r="I52" s="83">
        <f t="shared" si="4"/>
        <v>0</v>
      </c>
    </row>
    <row r="53" spans="2:13" x14ac:dyDescent="0.25">
      <c r="B53" s="29" t="s">
        <v>82</v>
      </c>
      <c r="C53" s="28"/>
      <c r="D53" s="82">
        <f>'groep 4B (2)'!D39</f>
        <v>0</v>
      </c>
      <c r="E53" s="82">
        <f>'groep 4B (2)'!E39</f>
        <v>0</v>
      </c>
      <c r="F53" s="82">
        <f>'groep 4B (2)'!F39</f>
        <v>0</v>
      </c>
      <c r="G53" s="82">
        <f>'groep 4B (2)'!G39</f>
        <v>0</v>
      </c>
      <c r="H53" s="82">
        <f>'groep 4B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83</v>
      </c>
      <c r="C54" s="28"/>
      <c r="D54" s="82">
        <f>'groep 4C (2)'!D38</f>
        <v>0</v>
      </c>
      <c r="E54" s="82">
        <f>'groep 4C (2)'!E38</f>
        <v>0</v>
      </c>
      <c r="F54" s="82">
        <f>'groep 4C (2)'!F38</f>
        <v>0</v>
      </c>
      <c r="G54" s="82">
        <f>'groep 4C (2)'!G38</f>
        <v>0</v>
      </c>
      <c r="H54" s="82">
        <f>'groep 4C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84</v>
      </c>
      <c r="C55" s="28"/>
      <c r="D55" s="82">
        <f>'groep 4C (2)'!D39</f>
        <v>0</v>
      </c>
      <c r="E55" s="82">
        <f>'groep 4C (2)'!E39</f>
        <v>0</v>
      </c>
      <c r="F55" s="82">
        <f>'groep 4C (2)'!F39</f>
        <v>0</v>
      </c>
      <c r="G55" s="82">
        <f>'groep 4C (2)'!G39</f>
        <v>0</v>
      </c>
      <c r="H55" s="82">
        <f>'groep 4C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79</v>
      </c>
      <c r="C61" s="29"/>
      <c r="D61" s="82">
        <f>'groep 4(A) (2)'!D46</f>
        <v>0</v>
      </c>
      <c r="E61" s="82">
        <f>'groep 4(A) (2)'!E46</f>
        <v>0</v>
      </c>
      <c r="F61" s="82">
        <f>'groep 4(A) (2)'!F46</f>
        <v>0</v>
      </c>
      <c r="G61" s="82">
        <f>'groep 4(A) (2)'!G46</f>
        <v>0</v>
      </c>
      <c r="H61" s="82">
        <f>'groep 4(A)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80</v>
      </c>
      <c r="C62" s="29"/>
      <c r="D62" s="82">
        <f>'groep 4(A) (2)'!D47</f>
        <v>0</v>
      </c>
      <c r="E62" s="82">
        <f>'groep 4(A) (2)'!E47</f>
        <v>0</v>
      </c>
      <c r="F62" s="82">
        <f>'groep 4(A) (2)'!F47</f>
        <v>0</v>
      </c>
      <c r="G62" s="82">
        <f>'groep 4(A) (2)'!G47</f>
        <v>0</v>
      </c>
      <c r="H62" s="82">
        <f>'groep 4(A)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81</v>
      </c>
      <c r="C63" s="29"/>
      <c r="D63" s="82">
        <f>'groep 4B (2)'!D46</f>
        <v>0</v>
      </c>
      <c r="E63" s="82">
        <f>'groep 4B (2)'!E46</f>
        <v>0</v>
      </c>
      <c r="F63" s="82">
        <f>'groep 4B (2)'!F46</f>
        <v>0</v>
      </c>
      <c r="G63" s="82">
        <f>'groep 4B (2)'!G46</f>
        <v>0</v>
      </c>
      <c r="H63" s="82">
        <f>'groep 4B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82</v>
      </c>
      <c r="C64" s="28"/>
      <c r="D64" s="82">
        <f>'groep 4B (2)'!D47</f>
        <v>0</v>
      </c>
      <c r="E64" s="82">
        <f>'groep 4B (2)'!E47</f>
        <v>0</v>
      </c>
      <c r="F64" s="82">
        <f>'groep 4B (2)'!F47</f>
        <v>0</v>
      </c>
      <c r="G64" s="82">
        <f>'groep 4B (2)'!G47</f>
        <v>0</v>
      </c>
      <c r="H64" s="82">
        <f>'groep 4B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83</v>
      </c>
      <c r="C65" s="28"/>
      <c r="D65" s="82">
        <f>'groep 4C (2)'!D46</f>
        <v>0</v>
      </c>
      <c r="E65" s="82">
        <f>'groep 4C (2)'!E46</f>
        <v>0</v>
      </c>
      <c r="F65" s="82">
        <f>'groep 4C (2)'!F46</f>
        <v>0</v>
      </c>
      <c r="G65" s="82">
        <f>'groep 4C (2)'!G46</f>
        <v>0</v>
      </c>
      <c r="H65" s="82">
        <f>'groep 4C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84</v>
      </c>
      <c r="C66" s="28"/>
      <c r="D66" s="82">
        <f>'groep 4C (2)'!D47</f>
        <v>0</v>
      </c>
      <c r="E66" s="82">
        <f>'groep 4C (2)'!E47</f>
        <v>0</v>
      </c>
      <c r="F66" s="82">
        <f>'groep 4C (2)'!F47</f>
        <v>0</v>
      </c>
      <c r="G66" s="82">
        <f>'groep 4C (2)'!G47</f>
        <v>0</v>
      </c>
      <c r="H66" s="82">
        <f>'groep 4C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119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19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196" priority="5" stopIfTrue="1" operator="greaterThanOrEqual">
      <formula>0.8</formula>
    </cfRule>
    <cfRule type="cellIs" dxfId="119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19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88DE8-C867-4BFA-BBF9-85A6BA7FE7CD}">
  <sheetPr>
    <tabColor indexed="42"/>
    <pageSetUpPr fitToPage="1"/>
  </sheetPr>
  <dimension ref="B1:AE52"/>
  <sheetViews>
    <sheetView showGridLines="0" showRowColHeaders="0" zoomScale="80" zoomScaleNormal="80" workbookViewId="0">
      <selection activeCell="X22" sqref="X2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19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19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191" priority="55" stopIfTrue="1" operator="greaterThanOrEqual">
      <formula>0.8</formula>
    </cfRule>
    <cfRule type="cellIs" dxfId="119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18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18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18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18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18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18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18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18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18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18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17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17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17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17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17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17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17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17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17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17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16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16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16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16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16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16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16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16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16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16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159" priority="10" stopIfTrue="1" operator="greaterThan">
      <formula>0.25</formula>
    </cfRule>
  </conditionalFormatting>
  <dataValidations count="12">
    <dataValidation type="list" allowBlank="1" showInputMessage="1" showErrorMessage="1" sqref="B23" xr:uid="{B647E2E4-350B-4FA8-9647-BABBC2D3E2B0}">
      <formula1>"2e afname,…,Cito,"</formula1>
    </dataValidation>
    <dataValidation type="list" allowBlank="1" showInputMessage="1" showErrorMessage="1" sqref="B22" xr:uid="{6C09A54F-DCA3-4E8C-8809-6F22FDE19FAF}">
      <formula1>"1e afname,…,Cito,"</formula1>
    </dataValidation>
    <dataValidation type="list" allowBlank="1" showInputMessage="1" showErrorMessage="1" sqref="B46" xr:uid="{DB24091F-7755-499D-914D-7E6B58FE307F}">
      <formula1>"1e afname,…,Cito,DLE test,SVT,"</formula1>
    </dataValidation>
    <dataValidation type="list" allowBlank="1" showInputMessage="1" showErrorMessage="1" sqref="B31" xr:uid="{D9E8D5C4-E3A0-4B6F-A564-2394BCA5E792}">
      <formula1>"2e afname,…,Cito,PI-dictee,DLE test,SVT,Aarnoutse"</formula1>
    </dataValidation>
    <dataValidation type="list" allowBlank="1" showInputMessage="1" showErrorMessage="1" sqref="B47" xr:uid="{7838A4E7-A2F6-456E-A8BB-FD177D009CA8}">
      <formula1>"2e afname,…,Cito,DLE test,SVT,"</formula1>
    </dataValidation>
    <dataValidation type="list" allowBlank="1" showInputMessage="1" showErrorMessage="1" sqref="B39" xr:uid="{09CE042E-3835-4E97-AF7D-966019676650}">
      <formula1>"2e afname,…,TTR,DLE test,SVT,"</formula1>
    </dataValidation>
    <dataValidation type="list" allowBlank="1" showInputMessage="1" showErrorMessage="1" sqref="B38" xr:uid="{14B76384-B434-4E8C-BF49-52E8203E81DC}">
      <formula1>"1e afname,…,TTR,DLE test,SVT,"</formula1>
    </dataValidation>
    <dataValidation type="list" allowBlank="1" showInputMessage="1" showErrorMessage="1" sqref="B30" xr:uid="{F1860561-9399-4521-9D43-EDF326B67774}">
      <formula1>"1e afname,…,Cito,PI-dictee,DLE test,SVT,Aarnoutse"</formula1>
    </dataValidation>
    <dataValidation type="list" allowBlank="1" showInputMessage="1" showErrorMessage="1" sqref="B15" xr:uid="{8664F8F4-55CC-453B-B76C-5F978009833D}">
      <formula1>"2e afname,…,Cito,DLE test,SVT,Aarnoutse"</formula1>
    </dataValidation>
    <dataValidation type="list" allowBlank="1" showInputMessage="1" showErrorMessage="1" sqref="B14" xr:uid="{030BC103-1A5D-4FC9-A65D-59AC2AFA49E8}">
      <formula1>"1e afname,…,Cito,DLE test,SVT,Aarnoutse"</formula1>
    </dataValidation>
    <dataValidation type="list" allowBlank="1" showInputMessage="1" showErrorMessage="1" sqref="B7" xr:uid="{71723B22-A9FB-467A-87E8-C9C01B3575A3}">
      <formula1>"2e afname,…,EMT,DMT,DLE test,SVT,DLT,"</formula1>
    </dataValidation>
    <dataValidation type="list" allowBlank="1" showInputMessage="1" showErrorMessage="1" sqref="B6" xr:uid="{C1FB7D92-53AD-44AF-9A4F-F65355CEED93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5B3E4-ABD5-4562-9911-94FE6F27C681}">
  <sheetPr>
    <tabColor indexed="42"/>
    <pageSetUpPr fitToPage="1"/>
  </sheetPr>
  <dimension ref="B1:AE52"/>
  <sheetViews>
    <sheetView showGridLines="0" showRowColHeaders="0" zoomScale="80" zoomScaleNormal="80" workbookViewId="0">
      <selection activeCell="Y15" sqref="Y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15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15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156" priority="55" stopIfTrue="1" operator="greaterThanOrEqual">
      <formula>0.8</formula>
    </cfRule>
    <cfRule type="cellIs" dxfId="115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15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15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15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15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15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14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14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14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14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14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14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14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14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14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14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13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13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13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13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13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13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13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13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13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13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12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12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12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12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12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124" priority="10" stopIfTrue="1" operator="greaterThan">
      <formula>0.25</formula>
    </cfRule>
  </conditionalFormatting>
  <dataValidations count="12">
    <dataValidation type="list" allowBlank="1" showInputMessage="1" showErrorMessage="1" sqref="B6" xr:uid="{0187D8F6-8084-4C38-81E7-888522BB7733}">
      <formula1>"1e afname,…,EMT,DMT,SVT,DLE test,DLT,"</formula1>
    </dataValidation>
    <dataValidation type="list" allowBlank="1" showInputMessage="1" showErrorMessage="1" sqref="B7" xr:uid="{404E8DB0-5CFD-486D-B0B5-65B4A0AFB608}">
      <formula1>"2e afname,…,EMT,DMT,DLE test,SVT,DLT,"</formula1>
    </dataValidation>
    <dataValidation type="list" allowBlank="1" showInputMessage="1" showErrorMessage="1" sqref="B14" xr:uid="{DE4F6E48-E7E5-4CF1-88CD-D1C615C8BD25}">
      <formula1>"1e afname,…,Cito,DLE test,SVT,Aarnoutse"</formula1>
    </dataValidation>
    <dataValidation type="list" allowBlank="1" showInputMessage="1" showErrorMessage="1" sqref="B15" xr:uid="{F5043D2D-12C3-43AE-A8DC-82CF87FAC4C7}">
      <formula1>"2e afname,…,Cito,DLE test,SVT,Aarnoutse"</formula1>
    </dataValidation>
    <dataValidation type="list" allowBlank="1" showInputMessage="1" showErrorMessage="1" sqref="B30" xr:uid="{8ADB5B00-03C7-4C61-B2B2-2FE6BCA7122B}">
      <formula1>"1e afname,…,Cito,PI-dictee,DLE test,SVT,Aarnoutse"</formula1>
    </dataValidation>
    <dataValidation type="list" allowBlank="1" showInputMessage="1" showErrorMessage="1" sqref="B38" xr:uid="{A748C1D0-05F0-4E76-9B4F-198219A69E42}">
      <formula1>"1e afname,…,TTR,DLE test,SVT,"</formula1>
    </dataValidation>
    <dataValidation type="list" allowBlank="1" showInputMessage="1" showErrorMessage="1" sqref="B39" xr:uid="{76F1377C-1C32-4A0F-98E6-66B94F56E650}">
      <formula1>"2e afname,…,TTR,DLE test,SVT,"</formula1>
    </dataValidation>
    <dataValidation type="list" allowBlank="1" showInputMessage="1" showErrorMessage="1" sqref="B47" xr:uid="{1181CCFF-E647-4BC4-B77C-000B4669B27A}">
      <formula1>"2e afname,…,Cito,DLE test,SVT,"</formula1>
    </dataValidation>
    <dataValidation type="list" allowBlank="1" showInputMessage="1" showErrorMessage="1" sqref="B31" xr:uid="{2214A1A9-B922-443C-B6BA-04BE46D66DE0}">
      <formula1>"2e afname,…,Cito,PI-dictee,DLE test,SVT,Aarnoutse"</formula1>
    </dataValidation>
    <dataValidation type="list" allowBlank="1" showInputMessage="1" showErrorMessage="1" sqref="B46" xr:uid="{134274D4-E279-4F59-AF1C-7277205942DA}">
      <formula1>"1e afname,…,Cito,DLE test,SVT,"</formula1>
    </dataValidation>
    <dataValidation type="list" allowBlank="1" showInputMessage="1" showErrorMessage="1" sqref="B22" xr:uid="{E22EE0E9-5E6C-4589-B151-CB176D49CA10}">
      <formula1>"1e afname,…,Cito,"</formula1>
    </dataValidation>
    <dataValidation type="list" allowBlank="1" showInputMessage="1" showErrorMessage="1" sqref="B23" xr:uid="{F9B7BE08-5689-4870-BB41-2651CCD3B4B9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55870-67FB-43B8-BBA2-553FAE7FE63F}">
  <sheetPr>
    <tabColor indexed="42"/>
    <pageSetUpPr fitToPage="1"/>
  </sheetPr>
  <dimension ref="B1:AE52"/>
  <sheetViews>
    <sheetView showGridLines="0" showRowColHeaders="0" zoomScale="80" zoomScaleNormal="80" workbookViewId="0">
      <selection activeCell="Y27" sqref="Y2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12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12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121" priority="55" stopIfTrue="1" operator="greaterThanOrEqual">
      <formula>0.8</formula>
    </cfRule>
    <cfRule type="cellIs" dxfId="112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11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11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11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11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11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11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11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11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11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11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10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10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10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10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10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10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10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10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10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10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09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09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09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09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09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09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09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09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09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09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089" priority="10" stopIfTrue="1" operator="greaterThan">
      <formula>0.25</formula>
    </cfRule>
  </conditionalFormatting>
  <dataValidations count="12">
    <dataValidation type="list" allowBlank="1" showInputMessage="1" showErrorMessage="1" sqref="B6" xr:uid="{B8DE91BE-F9C5-494B-8B5F-3800A44C0262}">
      <formula1>"1e afname,…,EMT,DMT,SVT,DLE test,DLT,"</formula1>
    </dataValidation>
    <dataValidation type="list" allowBlank="1" showInputMessage="1" showErrorMessage="1" sqref="B7" xr:uid="{8BC22BFA-6E7E-449D-B1A3-8279550FD4A9}">
      <formula1>"2e afname,…,EMT,DMT,DLE test,SVT,DLT,"</formula1>
    </dataValidation>
    <dataValidation type="list" allowBlank="1" showInputMessage="1" showErrorMessage="1" sqref="B14" xr:uid="{1E29B884-CD35-4B1D-A155-F77DB7A095F8}">
      <formula1>"1e afname,…,Cito,DLE test,SVT,Aarnoutse"</formula1>
    </dataValidation>
    <dataValidation type="list" allowBlank="1" showInputMessage="1" showErrorMessage="1" sqref="B15" xr:uid="{0C5F8159-0675-44B3-A50B-6144F58CA149}">
      <formula1>"2e afname,…,Cito,DLE test,SVT,Aarnoutse"</formula1>
    </dataValidation>
    <dataValidation type="list" allowBlank="1" showInputMessage="1" showErrorMessage="1" sqref="B30" xr:uid="{305139CD-78F9-4C25-BA5F-13AE95970192}">
      <formula1>"1e afname,…,Cito,PI-dictee,DLE test,SVT,Aarnoutse"</formula1>
    </dataValidation>
    <dataValidation type="list" allowBlank="1" showInputMessage="1" showErrorMessage="1" sqref="B38" xr:uid="{E8A273A4-037B-4018-988D-A683891252C1}">
      <formula1>"1e afname,…,TTR,DLE test,SVT,"</formula1>
    </dataValidation>
    <dataValidation type="list" allowBlank="1" showInputMessage="1" showErrorMessage="1" sqref="B39" xr:uid="{B5E9A019-19B7-4820-86D7-FD73DCD73511}">
      <formula1>"2e afname,…,TTR,DLE test,SVT,"</formula1>
    </dataValidation>
    <dataValidation type="list" allowBlank="1" showInputMessage="1" showErrorMessage="1" sqref="B47" xr:uid="{FBB1F6EE-6907-422F-8DA4-A6876679A826}">
      <formula1>"2e afname,…,Cito,DLE test,SVT,"</formula1>
    </dataValidation>
    <dataValidation type="list" allowBlank="1" showInputMessage="1" showErrorMessage="1" sqref="B31" xr:uid="{FE243E15-0759-410C-AC17-0DF5B7FBEF37}">
      <formula1>"2e afname,…,Cito,PI-dictee,DLE test,SVT,Aarnoutse"</formula1>
    </dataValidation>
    <dataValidation type="list" allowBlank="1" showInputMessage="1" showErrorMessage="1" sqref="B46" xr:uid="{43D8D7FB-608F-4038-87AA-E128C4A72A8F}">
      <formula1>"1e afname,…,Cito,DLE test,SVT,"</formula1>
    </dataValidation>
    <dataValidation type="list" allowBlank="1" showInputMessage="1" showErrorMessage="1" sqref="B22" xr:uid="{563E5059-3F1C-44F1-8C93-825925297F86}">
      <formula1>"1e afname,…,Cito,"</formula1>
    </dataValidation>
    <dataValidation type="list" allowBlank="1" showInputMessage="1" showErrorMessage="1" sqref="B23" xr:uid="{D6F3A622-3249-43E9-8F90-9DA5C984E2A2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F4E75-1AA4-4ECC-B94A-FB089AB0A84A}">
  <sheetPr>
    <tabColor indexed="42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85</v>
      </c>
      <c r="C6" s="29"/>
      <c r="D6" s="82">
        <f>'groep 5(A) (2)'!D6</f>
        <v>0</v>
      </c>
      <c r="E6" s="82">
        <f>'groep 5(A) (2)'!E6</f>
        <v>0</v>
      </c>
      <c r="F6" s="82">
        <f>'groep 5(A) (2)'!F6</f>
        <v>0</v>
      </c>
      <c r="G6" s="82">
        <f>'groep 5(A) (2)'!G6</f>
        <v>0</v>
      </c>
      <c r="H6" s="82">
        <f>'groep 5(A)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86</v>
      </c>
      <c r="C7" s="29"/>
      <c r="D7" s="82">
        <f>'groep 5(A) (2)'!D7</f>
        <v>0</v>
      </c>
      <c r="E7" s="82">
        <f>'groep 5(A) (2)'!E7</f>
        <v>0</v>
      </c>
      <c r="F7" s="82">
        <f>'groep 5(A) (2)'!F7</f>
        <v>0</v>
      </c>
      <c r="G7" s="82">
        <f>'groep 5(A) (2)'!G7</f>
        <v>0</v>
      </c>
      <c r="H7" s="82">
        <f>'groep 5(A)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87</v>
      </c>
      <c r="C8" s="29"/>
      <c r="D8" s="82">
        <f>'groep 5B (2)'!D6</f>
        <v>0</v>
      </c>
      <c r="E8" s="82">
        <f>'groep 5B (2)'!E6</f>
        <v>0</v>
      </c>
      <c r="F8" s="82">
        <f>'groep 5B (2)'!F6</f>
        <v>0</v>
      </c>
      <c r="G8" s="82">
        <f>'groep 5B (2)'!G6</f>
        <v>0</v>
      </c>
      <c r="H8" s="82">
        <f>'groep 5B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88</v>
      </c>
      <c r="C9" s="28"/>
      <c r="D9" s="82">
        <f>'groep 5B (2)'!D7</f>
        <v>0</v>
      </c>
      <c r="E9" s="82">
        <f>'groep 5B (2)'!E7</f>
        <v>0</v>
      </c>
      <c r="F9" s="82">
        <f>'groep 5B (2)'!F7</f>
        <v>0</v>
      </c>
      <c r="G9" s="82">
        <f>'groep 5B (2)'!G7</f>
        <v>0</v>
      </c>
      <c r="H9" s="82">
        <f>'groep 5B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89</v>
      </c>
      <c r="C10" s="28"/>
      <c r="D10" s="82">
        <f>'groep 5C (2)'!D6</f>
        <v>0</v>
      </c>
      <c r="E10" s="82">
        <f>'groep 5C (2)'!E6</f>
        <v>0</v>
      </c>
      <c r="F10" s="82">
        <f>'groep 5C (2)'!F6</f>
        <v>0</v>
      </c>
      <c r="G10" s="82">
        <f>'groep 5C (2)'!G6</f>
        <v>0</v>
      </c>
      <c r="H10" s="82">
        <f>'groep 5C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90</v>
      </c>
      <c r="C11" s="28"/>
      <c r="D11" s="82">
        <f>'groep 5C (2)'!D7</f>
        <v>0</v>
      </c>
      <c r="E11" s="82">
        <f>'groep 5C (2)'!E7</f>
        <v>0</v>
      </c>
      <c r="F11" s="82">
        <f>'groep 5C (2)'!F7</f>
        <v>0</v>
      </c>
      <c r="G11" s="82">
        <f>'groep 5C (2)'!G7</f>
        <v>0</v>
      </c>
      <c r="H11" s="82">
        <f>'groep 5C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85</v>
      </c>
      <c r="C17" s="29"/>
      <c r="D17" s="82">
        <f>'groep 5(A) (2)'!D14</f>
        <v>0</v>
      </c>
      <c r="E17" s="82">
        <f>'groep 5(A) (2)'!E14</f>
        <v>0</v>
      </c>
      <c r="F17" s="82">
        <f>'groep 5(A) (2)'!F14</f>
        <v>0</v>
      </c>
      <c r="G17" s="82">
        <f>'groep 5(A) (2)'!G14</f>
        <v>0</v>
      </c>
      <c r="H17" s="82">
        <f>'groep 5(A)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86</v>
      </c>
      <c r="C18" s="29"/>
      <c r="D18" s="82">
        <f>'groep 5(A) (2)'!D15</f>
        <v>0</v>
      </c>
      <c r="E18" s="82">
        <f>'groep 5(A) (2)'!E15</f>
        <v>0</v>
      </c>
      <c r="F18" s="82">
        <f>'groep 5(A) (2)'!F15</f>
        <v>0</v>
      </c>
      <c r="G18" s="82">
        <f>'groep 5(A) (2)'!G15</f>
        <v>0</v>
      </c>
      <c r="H18" s="82">
        <f>'groep 5(A)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87</v>
      </c>
      <c r="C19" s="29"/>
      <c r="D19" s="82">
        <f>'groep 5B (2)'!D14</f>
        <v>0</v>
      </c>
      <c r="E19" s="82">
        <f>'groep 5B (2)'!E14</f>
        <v>0</v>
      </c>
      <c r="F19" s="82">
        <f>'groep 5B (2)'!F14</f>
        <v>0</v>
      </c>
      <c r="G19" s="82">
        <f>'groep 5B (2)'!G14</f>
        <v>0</v>
      </c>
      <c r="H19" s="82">
        <f>'groep 5B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88</v>
      </c>
      <c r="C20" s="28"/>
      <c r="D20" s="82">
        <f>'groep 5B (2)'!D15</f>
        <v>0</v>
      </c>
      <c r="E20" s="82">
        <f>'groep 5B (2)'!E15</f>
        <v>0</v>
      </c>
      <c r="F20" s="82">
        <f>'groep 5B (2)'!F15</f>
        <v>0</v>
      </c>
      <c r="G20" s="82">
        <f>'groep 5B (2)'!G15</f>
        <v>0</v>
      </c>
      <c r="H20" s="82">
        <f>'groep 5B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89</v>
      </c>
      <c r="C21" s="28"/>
      <c r="D21" s="82">
        <f>'groep 5C (2)'!D14</f>
        <v>0</v>
      </c>
      <c r="E21" s="82">
        <f>'groep 5C (2)'!E14</f>
        <v>0</v>
      </c>
      <c r="F21" s="82">
        <f>'groep 5C (2)'!F14</f>
        <v>0</v>
      </c>
      <c r="G21" s="82">
        <f>'groep 5C (2)'!G14</f>
        <v>0</v>
      </c>
      <c r="H21" s="82">
        <f>'groep 5C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90</v>
      </c>
      <c r="C22" s="28"/>
      <c r="D22" s="82">
        <f>'groep 5C (2)'!D15</f>
        <v>0</v>
      </c>
      <c r="E22" s="82">
        <f>'groep 5C (2)'!E15</f>
        <v>0</v>
      </c>
      <c r="F22" s="82">
        <f>'groep 5C (2)'!F15</f>
        <v>0</v>
      </c>
      <c r="G22" s="82">
        <f>'groep 5C (2)'!G15</f>
        <v>0</v>
      </c>
      <c r="H22" s="82">
        <f>'groep 5C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85</v>
      </c>
      <c r="C28" s="29"/>
      <c r="D28" s="82">
        <f>'groep 5(A) (2)'!D22</f>
        <v>0</v>
      </c>
      <c r="E28" s="82">
        <f>'groep 5(A) (2)'!E22</f>
        <v>0</v>
      </c>
      <c r="F28" s="82">
        <f>'groep 5(A) (2)'!F22</f>
        <v>0</v>
      </c>
      <c r="G28" s="82">
        <f>'groep 5(A) (2)'!G22</f>
        <v>0</v>
      </c>
      <c r="H28" s="82">
        <f>'groep 5(A)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86</v>
      </c>
      <c r="C29" s="29"/>
      <c r="D29" s="82">
        <f>'groep 5(A) (2)'!D23</f>
        <v>0</v>
      </c>
      <c r="E29" s="82">
        <f>'groep 5(A) (2)'!E23</f>
        <v>0</v>
      </c>
      <c r="F29" s="82">
        <f>'groep 5(A) (2)'!F23</f>
        <v>0</v>
      </c>
      <c r="G29" s="82">
        <f>'groep 5(A) (2)'!G23</f>
        <v>0</v>
      </c>
      <c r="H29" s="82">
        <f>'groep 5(A)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87</v>
      </c>
      <c r="C30" s="29"/>
      <c r="D30" s="82">
        <f>'groep 5B (2)'!D22</f>
        <v>0</v>
      </c>
      <c r="E30" s="82">
        <f>'groep 5B (2)'!E22</f>
        <v>0</v>
      </c>
      <c r="F30" s="82">
        <f>'groep 5B (2)'!F22</f>
        <v>0</v>
      </c>
      <c r="G30" s="82">
        <f>'groep 5B (2)'!G22</f>
        <v>0</v>
      </c>
      <c r="H30" s="82">
        <f>'groep 5B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88</v>
      </c>
      <c r="C31" s="28"/>
      <c r="D31" s="82">
        <f>'groep 5B (2)'!D23</f>
        <v>0</v>
      </c>
      <c r="E31" s="82">
        <f>'groep 5B (2)'!E23</f>
        <v>0</v>
      </c>
      <c r="F31" s="82">
        <f>'groep 5B (2)'!F23</f>
        <v>0</v>
      </c>
      <c r="G31" s="82">
        <f>'groep 5B (2)'!G23</f>
        <v>0</v>
      </c>
      <c r="H31" s="82">
        <f>'groep 5B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89</v>
      </c>
      <c r="C32" s="28"/>
      <c r="D32" s="82">
        <f>'groep 5C (2)'!D22</f>
        <v>0</v>
      </c>
      <c r="E32" s="82">
        <f>'groep 5C (2)'!E22</f>
        <v>0</v>
      </c>
      <c r="F32" s="82">
        <f>'groep 5C (2)'!F22</f>
        <v>0</v>
      </c>
      <c r="G32" s="82">
        <f>'groep 5C (2)'!G22</f>
        <v>0</v>
      </c>
      <c r="H32" s="82">
        <f>'groep 5C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90</v>
      </c>
      <c r="C33" s="28"/>
      <c r="D33" s="82">
        <f>'groep 5C (2)'!D23</f>
        <v>0</v>
      </c>
      <c r="E33" s="82">
        <f>'groep 5C (2)'!E23</f>
        <v>0</v>
      </c>
      <c r="F33" s="82">
        <f>'groep 5C (2)'!F23</f>
        <v>0</v>
      </c>
      <c r="G33" s="82">
        <f>'groep 5C (2)'!G23</f>
        <v>0</v>
      </c>
      <c r="H33" s="82">
        <f>'groep 5C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85</v>
      </c>
      <c r="C39" s="29"/>
      <c r="D39" s="82">
        <f>'groep 5(A) (2)'!D30</f>
        <v>0</v>
      </c>
      <c r="E39" s="82">
        <f>'groep 5(A) (2)'!E30</f>
        <v>0</v>
      </c>
      <c r="F39" s="82">
        <f>'groep 5(A) (2)'!F30</f>
        <v>0</v>
      </c>
      <c r="G39" s="82">
        <f>'groep 5(A) (2)'!G30</f>
        <v>0</v>
      </c>
      <c r="H39" s="82">
        <f>'groep 5(A)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86</v>
      </c>
      <c r="C40" s="29"/>
      <c r="D40" s="82">
        <f>'groep 5(A) (2)'!D31</f>
        <v>0</v>
      </c>
      <c r="E40" s="82">
        <f>'groep 5(A) (2)'!E31</f>
        <v>0</v>
      </c>
      <c r="F40" s="82">
        <f>'groep 5(A) (2)'!F31</f>
        <v>0</v>
      </c>
      <c r="G40" s="82">
        <f>'groep 5(A) (2)'!G31</f>
        <v>0</v>
      </c>
      <c r="H40" s="82">
        <f>'groep 5(A)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87</v>
      </c>
      <c r="C41" s="29"/>
      <c r="D41" s="82">
        <f>'groep 5B (2)'!D30</f>
        <v>0</v>
      </c>
      <c r="E41" s="82">
        <f>'groep 5B (2)'!E30</f>
        <v>0</v>
      </c>
      <c r="F41" s="82">
        <f>'groep 5B (2)'!F30</f>
        <v>0</v>
      </c>
      <c r="G41" s="82">
        <f>'groep 5B (2)'!G30</f>
        <v>0</v>
      </c>
      <c r="H41" s="82">
        <f>'groep 5B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88</v>
      </c>
      <c r="C42" s="28"/>
      <c r="D42" s="82">
        <f>'groep 5B (2)'!D31</f>
        <v>0</v>
      </c>
      <c r="E42" s="82">
        <f>'groep 5B (2)'!E31</f>
        <v>0</v>
      </c>
      <c r="F42" s="82">
        <f>'groep 5B (2)'!F31</f>
        <v>0</v>
      </c>
      <c r="G42" s="82">
        <f>'groep 5B (2)'!G31</f>
        <v>0</v>
      </c>
      <c r="H42" s="82">
        <f>'groep 5B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89</v>
      </c>
      <c r="C43" s="28"/>
      <c r="D43" s="82">
        <f>'groep 5C (2)'!D30</f>
        <v>0</v>
      </c>
      <c r="E43" s="82">
        <f>'groep 5C (2)'!E30</f>
        <v>0</v>
      </c>
      <c r="F43" s="82">
        <f>'groep 5C (2)'!F30</f>
        <v>0</v>
      </c>
      <c r="G43" s="82">
        <f>'groep 5C (2)'!G30</f>
        <v>0</v>
      </c>
      <c r="H43" s="82">
        <f>'groep 5C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90</v>
      </c>
      <c r="C44" s="28"/>
      <c r="D44" s="82">
        <f>'groep 5C (2)'!D31</f>
        <v>0</v>
      </c>
      <c r="E44" s="82">
        <f>'groep 5C (2)'!E31</f>
        <v>0</v>
      </c>
      <c r="F44" s="82">
        <f>'groep 5C (2)'!F31</f>
        <v>0</v>
      </c>
      <c r="G44" s="82">
        <f>'groep 5C (2)'!G31</f>
        <v>0</v>
      </c>
      <c r="H44" s="82">
        <f>'groep 5C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85</v>
      </c>
      <c r="C50" s="29"/>
      <c r="D50" s="82">
        <f>'groep 5(A) (2)'!D38</f>
        <v>0</v>
      </c>
      <c r="E50" s="82">
        <f>'groep 5(A) (2)'!E38</f>
        <v>0</v>
      </c>
      <c r="F50" s="82">
        <f>'groep 5(A) (2)'!F38</f>
        <v>0</v>
      </c>
      <c r="G50" s="82">
        <f>'groep 5(A) (2)'!G38</f>
        <v>0</v>
      </c>
      <c r="H50" s="82">
        <f>'groep 5(A) (2)'!H38</f>
        <v>0</v>
      </c>
      <c r="I50" s="83">
        <f t="shared" ref="I50:I57" si="4">SUM(D50:H50)</f>
        <v>0</v>
      </c>
    </row>
    <row r="51" spans="2:13" x14ac:dyDescent="0.25">
      <c r="B51" s="29" t="s">
        <v>86</v>
      </c>
      <c r="C51" s="29"/>
      <c r="D51" s="82">
        <f>'groep 5(A) (2)'!D39</f>
        <v>0</v>
      </c>
      <c r="E51" s="82">
        <f>'groep 5(A) (2)'!E39</f>
        <v>0</v>
      </c>
      <c r="F51" s="82">
        <f>'groep 5(A) (2)'!F39</f>
        <v>0</v>
      </c>
      <c r="G51" s="82">
        <f>'groep 5(A) (2)'!G39</f>
        <v>0</v>
      </c>
      <c r="H51" s="82">
        <f>'groep 5(A) (2)'!H39</f>
        <v>0</v>
      </c>
      <c r="I51" s="83">
        <f t="shared" si="4"/>
        <v>0</v>
      </c>
    </row>
    <row r="52" spans="2:13" x14ac:dyDescent="0.25">
      <c r="B52" s="29" t="s">
        <v>87</v>
      </c>
      <c r="C52" s="29"/>
      <c r="D52" s="82">
        <f>'groep 5B (2)'!D38</f>
        <v>0</v>
      </c>
      <c r="E52" s="82">
        <f>'groep 5B (2)'!E38</f>
        <v>0</v>
      </c>
      <c r="F52" s="82">
        <f>'groep 5B (2)'!F38</f>
        <v>0</v>
      </c>
      <c r="G52" s="82">
        <f>'groep 5B (2)'!G38</f>
        <v>0</v>
      </c>
      <c r="H52" s="82">
        <f>'groep 5B (2)'!H38</f>
        <v>0</v>
      </c>
      <c r="I52" s="83">
        <f t="shared" si="4"/>
        <v>0</v>
      </c>
    </row>
    <row r="53" spans="2:13" x14ac:dyDescent="0.25">
      <c r="B53" s="29" t="s">
        <v>88</v>
      </c>
      <c r="C53" s="28"/>
      <c r="D53" s="82">
        <f>'groep 5B (2)'!D39</f>
        <v>0</v>
      </c>
      <c r="E53" s="82">
        <f>'groep 5B (2)'!E39</f>
        <v>0</v>
      </c>
      <c r="F53" s="82">
        <f>'groep 5B (2)'!F39</f>
        <v>0</v>
      </c>
      <c r="G53" s="82">
        <f>'groep 5B (2)'!G39</f>
        <v>0</v>
      </c>
      <c r="H53" s="82">
        <f>'groep 5B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89</v>
      </c>
      <c r="C54" s="28"/>
      <c r="D54" s="82">
        <f>'groep 5C (2)'!D38</f>
        <v>0</v>
      </c>
      <c r="E54" s="82">
        <f>'groep 5C (2)'!E38</f>
        <v>0</v>
      </c>
      <c r="F54" s="82">
        <f>'groep 5C (2)'!F38</f>
        <v>0</v>
      </c>
      <c r="G54" s="82">
        <f>'groep 5C (2)'!G38</f>
        <v>0</v>
      </c>
      <c r="H54" s="82">
        <f>'groep 5C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90</v>
      </c>
      <c r="C55" s="28"/>
      <c r="D55" s="82">
        <f>'groep 5C (2)'!D39</f>
        <v>0</v>
      </c>
      <c r="E55" s="82">
        <f>'groep 5C (2)'!E39</f>
        <v>0</v>
      </c>
      <c r="F55" s="82">
        <f>'groep 5C (2)'!F39</f>
        <v>0</v>
      </c>
      <c r="G55" s="82">
        <f>'groep 5C (2)'!G39</f>
        <v>0</v>
      </c>
      <c r="H55" s="82">
        <f>'groep 5C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85</v>
      </c>
      <c r="C61" s="29"/>
      <c r="D61" s="82">
        <f>'groep 5(A) (2)'!D46</f>
        <v>0</v>
      </c>
      <c r="E61" s="82">
        <f>'groep 5(A) (2)'!E46</f>
        <v>0</v>
      </c>
      <c r="F61" s="82">
        <f>'groep 5(A) (2)'!F46</f>
        <v>0</v>
      </c>
      <c r="G61" s="82">
        <f>'groep 5(A) (2)'!G46</f>
        <v>0</v>
      </c>
      <c r="H61" s="82">
        <f>'groep 5(A)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86</v>
      </c>
      <c r="C62" s="29"/>
      <c r="D62" s="82">
        <f>'groep 5(A) (2)'!D47</f>
        <v>0</v>
      </c>
      <c r="E62" s="82">
        <f>'groep 5(A) (2)'!E47</f>
        <v>0</v>
      </c>
      <c r="F62" s="82">
        <f>'groep 5(A) (2)'!F47</f>
        <v>0</v>
      </c>
      <c r="G62" s="82">
        <f>'groep 5(A) (2)'!G47</f>
        <v>0</v>
      </c>
      <c r="H62" s="82">
        <f>'groep 5(A)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87</v>
      </c>
      <c r="C63" s="29"/>
      <c r="D63" s="82">
        <f>'groep 5B (2)'!D46</f>
        <v>0</v>
      </c>
      <c r="E63" s="82">
        <f>'groep 5B (2)'!E46</f>
        <v>0</v>
      </c>
      <c r="F63" s="82">
        <f>'groep 5B (2)'!F46</f>
        <v>0</v>
      </c>
      <c r="G63" s="82">
        <f>'groep 5B (2)'!G46</f>
        <v>0</v>
      </c>
      <c r="H63" s="82">
        <f>'groep 5B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88</v>
      </c>
      <c r="C64" s="28"/>
      <c r="D64" s="82">
        <f>'groep 5B (2)'!D47</f>
        <v>0</v>
      </c>
      <c r="E64" s="82">
        <f>'groep 5B (2)'!E47</f>
        <v>0</v>
      </c>
      <c r="F64" s="82">
        <f>'groep 5B (2)'!F47</f>
        <v>0</v>
      </c>
      <c r="G64" s="82">
        <f>'groep 5B (2)'!G47</f>
        <v>0</v>
      </c>
      <c r="H64" s="82">
        <f>'groep 5B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89</v>
      </c>
      <c r="C65" s="28"/>
      <c r="D65" s="82">
        <f>'groep 5C (2)'!D46</f>
        <v>0</v>
      </c>
      <c r="E65" s="82">
        <f>'groep 5C (2)'!E46</f>
        <v>0</v>
      </c>
      <c r="F65" s="82">
        <f>'groep 5C (2)'!F46</f>
        <v>0</v>
      </c>
      <c r="G65" s="82">
        <f>'groep 5C (2)'!G46</f>
        <v>0</v>
      </c>
      <c r="H65" s="82">
        <f>'groep 5C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90</v>
      </c>
      <c r="C66" s="28"/>
      <c r="D66" s="82">
        <f>'groep 5C (2)'!D47</f>
        <v>0</v>
      </c>
      <c r="E66" s="82">
        <f>'groep 5C (2)'!E47</f>
        <v>0</v>
      </c>
      <c r="F66" s="82">
        <f>'groep 5C (2)'!F47</f>
        <v>0</v>
      </c>
      <c r="G66" s="82">
        <f>'groep 5C (2)'!G47</f>
        <v>0</v>
      </c>
      <c r="H66" s="82">
        <f>'groep 5C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108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08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086" priority="5" stopIfTrue="1" operator="greaterThanOrEqual">
      <formula>0.8</formula>
    </cfRule>
    <cfRule type="cellIs" dxfId="108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08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8590-37E0-4E63-A453-1A06836661B9}">
  <sheetPr>
    <tabColor rgb="FFFF0000"/>
    <pageSetUpPr fitToPage="1"/>
  </sheetPr>
  <dimension ref="B2:AB66"/>
  <sheetViews>
    <sheetView showGridLines="0" showRowColHeaders="0" zoomScale="85" zoomScaleNormal="85" workbookViewId="0"/>
  </sheetViews>
  <sheetFormatPr defaultRowHeight="12.5" x14ac:dyDescent="0.25"/>
  <cols>
    <col min="1" max="1" width="8.7265625" style="179"/>
    <col min="2" max="2" width="12.453125" style="179" customWidth="1"/>
    <col min="3" max="4" width="12.7265625" style="179" customWidth="1"/>
    <col min="5" max="22" width="3.7265625" style="179" customWidth="1"/>
    <col min="23" max="24" width="16.6328125" style="179" bestFit="1" customWidth="1"/>
    <col min="25" max="16384" width="8.7265625" style="179"/>
  </cols>
  <sheetData>
    <row r="2" spans="2:28" ht="18" x14ac:dyDescent="0.5"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2:28" ht="18" x14ac:dyDescent="0.5"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  <c r="N4" s="292"/>
      <c r="O4" s="292"/>
      <c r="P4" s="292"/>
      <c r="Q4" s="292"/>
      <c r="R4" s="292"/>
      <c r="S4" s="292"/>
      <c r="T4" s="292"/>
      <c r="U4" s="292"/>
      <c r="V4" s="292"/>
    </row>
    <row r="5" spans="2:28" ht="16" thickBot="1" x14ac:dyDescent="0.5">
      <c r="T5" s="293"/>
      <c r="U5" s="293"/>
      <c r="V5" s="293"/>
      <c r="W5" s="293"/>
      <c r="X5" s="293"/>
      <c r="Y5" s="293"/>
      <c r="Z5" s="293"/>
      <c r="AA5" s="293"/>
    </row>
    <row r="6" spans="2:28" ht="30" customHeight="1" thickTop="1" thickBot="1" x14ac:dyDescent="0.3">
      <c r="B6" s="266" t="s">
        <v>21</v>
      </c>
      <c r="C6" s="267"/>
      <c r="D6" s="268"/>
      <c r="E6" s="294" t="s">
        <v>122</v>
      </c>
      <c r="F6" s="294"/>
      <c r="G6" s="294" t="s">
        <v>123</v>
      </c>
      <c r="H6" s="294"/>
      <c r="I6" s="294" t="s">
        <v>124</v>
      </c>
      <c r="J6" s="294"/>
      <c r="K6" s="294" t="s">
        <v>125</v>
      </c>
      <c r="L6" s="294"/>
      <c r="M6" s="294" t="s">
        <v>126</v>
      </c>
      <c r="N6" s="294"/>
      <c r="O6" s="294" t="s">
        <v>127</v>
      </c>
      <c r="P6" s="294"/>
      <c r="Q6" s="294" t="s">
        <v>66</v>
      </c>
      <c r="R6" s="295"/>
      <c r="T6" s="185" t="s">
        <v>0</v>
      </c>
      <c r="U6" s="185" t="s">
        <v>1</v>
      </c>
      <c r="V6" s="185" t="s">
        <v>2</v>
      </c>
      <c r="W6" s="185" t="s">
        <v>3</v>
      </c>
      <c r="X6" s="185" t="s">
        <v>4</v>
      </c>
      <c r="Y6" s="193"/>
      <c r="Z6" s="193"/>
      <c r="AA6" s="193"/>
      <c r="AB6" s="193"/>
    </row>
    <row r="7" spans="2:28" ht="20" customHeight="1" x14ac:dyDescent="0.25">
      <c r="B7" s="194" t="s">
        <v>132</v>
      </c>
      <c r="C7" s="264">
        <f>knoppenblad!$D$12</f>
        <v>2021</v>
      </c>
      <c r="D7" s="264">
        <f>knoppenblad!$F$12</f>
        <v>2022</v>
      </c>
      <c r="E7" s="269" t="str">
        <f>'woorden lezen 3-8'!$G$34</f>
        <v/>
      </c>
      <c r="F7" s="269"/>
      <c r="G7" s="269">
        <f>'woorden lezen 3-8'!$I$34</f>
        <v>1</v>
      </c>
      <c r="H7" s="269"/>
      <c r="I7" s="269">
        <f>'woorden lezen 3-8'!$K$34</f>
        <v>0.33333333333333331</v>
      </c>
      <c r="J7" s="269"/>
      <c r="K7" s="269">
        <f>'woorden lezen 3-8'!$M$34</f>
        <v>0.66666666666666663</v>
      </c>
      <c r="L7" s="269"/>
      <c r="M7" s="269">
        <f>'woorden lezen 3-8'!$O$34</f>
        <v>1</v>
      </c>
      <c r="N7" s="269"/>
      <c r="O7" s="269">
        <f>'woorden lezen 3-8'!$Q$34</f>
        <v>0.42857142857142855</v>
      </c>
      <c r="P7" s="269"/>
      <c r="Q7" s="269">
        <f>'woorden lezen 3-8'!$S$34</f>
        <v>0.68571428571428572</v>
      </c>
      <c r="R7" s="270"/>
      <c r="T7" s="186">
        <f>'woorden lezen 3-8 (3)'!$I$12</f>
        <v>0</v>
      </c>
      <c r="U7" s="186">
        <f>'woorden lezen 3-8 (3)'!$K$12</f>
        <v>0</v>
      </c>
      <c r="V7" s="186">
        <f>'woorden lezen 3-8 (3)'!$M$12</f>
        <v>0</v>
      </c>
      <c r="W7" s="186">
        <f>'woorden lezen 3-8 (3)'!$O$12</f>
        <v>0</v>
      </c>
      <c r="X7" s="186">
        <f>'woorden lezen 3-8 (3)'!$Q$12</f>
        <v>0</v>
      </c>
    </row>
    <row r="8" spans="2:28" ht="20" customHeight="1" thickBot="1" x14ac:dyDescent="0.3">
      <c r="B8" s="195" t="s">
        <v>133</v>
      </c>
      <c r="C8" s="272"/>
      <c r="D8" s="272"/>
      <c r="E8" s="275">
        <f>'woorden lezen 3-8'!$G$35</f>
        <v>0.375</v>
      </c>
      <c r="F8" s="275"/>
      <c r="G8" s="275">
        <f>'woorden lezen 3-8'!$I$35</f>
        <v>0.66666666666666663</v>
      </c>
      <c r="H8" s="275"/>
      <c r="I8" s="275">
        <f>'woorden lezen 3-8'!$K$35</f>
        <v>0.66666666666666663</v>
      </c>
      <c r="J8" s="275"/>
      <c r="K8" s="275">
        <f>'woorden lezen 3-8'!$M$35</f>
        <v>1</v>
      </c>
      <c r="L8" s="275"/>
      <c r="M8" s="275">
        <f>'woorden lezen 3-8'!$O$35</f>
        <v>0.75</v>
      </c>
      <c r="N8" s="275"/>
      <c r="O8" s="275" t="str">
        <f>'woorden lezen 3-8'!$Q$35</f>
        <v/>
      </c>
      <c r="P8" s="275"/>
      <c r="Q8" s="275">
        <f>'woorden lezen 3-8'!$S$35</f>
        <v>0.69166666666666665</v>
      </c>
      <c r="R8" s="289"/>
      <c r="T8" s="186" t="e">
        <f>'woorden lezen 3-8 (3)'!$H$12</f>
        <v>#DIV/0!</v>
      </c>
      <c r="U8" s="186" t="e">
        <f>'woorden lezen 3-8 (3)'!$J$12</f>
        <v>#DIV/0!</v>
      </c>
      <c r="V8" s="186" t="e">
        <f>'woorden lezen 3-8 (3)'!$L$12</f>
        <v>#DIV/0!</v>
      </c>
      <c r="W8" s="186" t="e">
        <f>'woorden lezen 3-8 (3)'!$N$12</f>
        <v>#DIV/0!</v>
      </c>
      <c r="X8" s="186" t="e">
        <f>'woorden lezen 3-8 (3)'!$P$12</f>
        <v>#DIV/0!</v>
      </c>
    </row>
    <row r="9" spans="2:28" ht="20" customHeight="1" thickBot="1" x14ac:dyDescent="0.3">
      <c r="B9" s="261"/>
      <c r="C9" s="262"/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3"/>
      <c r="T9" s="186"/>
      <c r="U9" s="186"/>
      <c r="V9" s="186"/>
      <c r="W9" s="186"/>
      <c r="X9" s="186"/>
    </row>
    <row r="10" spans="2:28" ht="20" customHeight="1" x14ac:dyDescent="0.25">
      <c r="B10" s="196" t="s">
        <v>132</v>
      </c>
      <c r="C10" s="276">
        <f>knoppenblad!$H$12</f>
        <v>2022</v>
      </c>
      <c r="D10" s="276">
        <f>knoppenblad!$J$12</f>
        <v>2023</v>
      </c>
      <c r="E10" s="269" t="str">
        <f>'woorden lezen 3-8 (2)'!$G$34</f>
        <v/>
      </c>
      <c r="F10" s="269"/>
      <c r="G10" s="269" t="str">
        <f>'woorden lezen 3-8 (2)'!$I$34</f>
        <v/>
      </c>
      <c r="H10" s="269"/>
      <c r="I10" s="280" t="str">
        <f>'woorden lezen 3-8 (2)'!$K$34</f>
        <v/>
      </c>
      <c r="J10" s="280"/>
      <c r="K10" s="280" t="str">
        <f>'woorden lezen 3-8 (2)'!$M$34</f>
        <v/>
      </c>
      <c r="L10" s="280"/>
      <c r="M10" s="280" t="str">
        <f>'woorden lezen 3-8 (2)'!$O$34</f>
        <v/>
      </c>
      <c r="N10" s="280"/>
      <c r="O10" s="280" t="str">
        <f>'woorden lezen 3-8 (2)'!$Q$34</f>
        <v/>
      </c>
      <c r="P10" s="280"/>
      <c r="Q10" s="280" t="str">
        <f>'woorden lezen 3-8 (2)'!$S$34</f>
        <v/>
      </c>
      <c r="R10" s="281"/>
      <c r="T10" s="186" t="e">
        <f>'woorden lezen 3-8 (2)'!$I$12</f>
        <v>#DIV/0!</v>
      </c>
      <c r="U10" s="186" t="e">
        <f>'woorden lezen 3-8 (2)'!$K$12</f>
        <v>#DIV/0!</v>
      </c>
      <c r="V10" s="186" t="e">
        <f>'woorden lezen 3-8 (2)'!$M$12</f>
        <v>#DIV/0!</v>
      </c>
      <c r="W10" s="186" t="e">
        <f>'woorden lezen 3-8 (2)'!$O$12</f>
        <v>#DIV/0!</v>
      </c>
      <c r="X10" s="186" t="e">
        <f>'woorden lezen 3-8 (2)'!$Q$12</f>
        <v>#DIV/0!</v>
      </c>
    </row>
    <row r="11" spans="2:28" ht="20" customHeight="1" thickBot="1" x14ac:dyDescent="0.3">
      <c r="B11" s="197" t="s">
        <v>133</v>
      </c>
      <c r="C11" s="277"/>
      <c r="D11" s="277"/>
      <c r="E11" s="275" t="str">
        <f>'woorden lezen 3-8 (2)'!$G$35</f>
        <v/>
      </c>
      <c r="F11" s="275"/>
      <c r="G11" s="275" t="str">
        <f>'woorden lezen 3-8 (2)'!$I$35</f>
        <v/>
      </c>
      <c r="H11" s="275"/>
      <c r="I11" s="282" t="str">
        <f>'woorden lezen 3-8 (2)'!$K$35</f>
        <v/>
      </c>
      <c r="J11" s="282"/>
      <c r="K11" s="282" t="str">
        <f>'woorden lezen 3-8 (2)'!$M$35</f>
        <v/>
      </c>
      <c r="L11" s="282"/>
      <c r="M11" s="282" t="str">
        <f>'woorden lezen 3-8 (2)'!$O$35</f>
        <v/>
      </c>
      <c r="N11" s="282"/>
      <c r="O11" s="282" t="str">
        <f>'woorden lezen 3-8 (2)'!$Q$35</f>
        <v/>
      </c>
      <c r="P11" s="282"/>
      <c r="Q11" s="282" t="str">
        <f>'woorden lezen 3-8 (2)'!$S$35</f>
        <v/>
      </c>
      <c r="R11" s="283"/>
      <c r="T11" s="186" t="e">
        <f>'woorden lezen 3-8 (2)'!$H$12</f>
        <v>#DIV/0!</v>
      </c>
      <c r="U11" s="186" t="e">
        <f>'woorden lezen 3-8 (2)'!$J$12</f>
        <v>#DIV/0!</v>
      </c>
      <c r="V11" s="186" t="e">
        <f>'woorden lezen 3-8 (2)'!$L$12</f>
        <v>#DIV/0!</v>
      </c>
      <c r="W11" s="186" t="e">
        <f>'woorden lezen 3-8 (2)'!$N$12</f>
        <v>#DIV/0!</v>
      </c>
      <c r="X11" s="186" t="e">
        <f>'woorden lezen 3-8 (2)'!$P$12</f>
        <v>#DIV/0!</v>
      </c>
    </row>
    <row r="12" spans="2:28" ht="20" customHeight="1" thickBot="1" x14ac:dyDescent="0.3">
      <c r="B12" s="261"/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3"/>
      <c r="T12" s="186"/>
      <c r="U12" s="186"/>
      <c r="V12" s="186"/>
      <c r="W12" s="186"/>
      <c r="X12" s="186"/>
    </row>
    <row r="13" spans="2:28" ht="20" customHeight="1" x14ac:dyDescent="0.25">
      <c r="B13" s="194" t="s">
        <v>132</v>
      </c>
      <c r="C13" s="264">
        <f>knoppenblad!$L$12</f>
        <v>2023</v>
      </c>
      <c r="D13" s="264">
        <f>knoppenblad!$N$12</f>
        <v>2024</v>
      </c>
      <c r="E13" s="269" t="str">
        <f>'woorden lezen 3-8 (3)'!$G$34</f>
        <v/>
      </c>
      <c r="F13" s="269"/>
      <c r="G13" s="269" t="str">
        <f>'woorden lezen 3-8 (3)'!$I$34</f>
        <v/>
      </c>
      <c r="H13" s="269"/>
      <c r="I13" s="269" t="str">
        <f>'woorden lezen 3-8 (3)'!$K$34</f>
        <v/>
      </c>
      <c r="J13" s="269"/>
      <c r="K13" s="269" t="str">
        <f>'woorden lezen 3-8 (3)'!$M$34</f>
        <v/>
      </c>
      <c r="L13" s="269"/>
      <c r="M13" s="269" t="str">
        <f>'woorden lezen 3-8 (3)'!$O$34</f>
        <v/>
      </c>
      <c r="N13" s="269"/>
      <c r="O13" s="269" t="str">
        <f>'woorden lezen 3-8 (3)'!$Q$34</f>
        <v/>
      </c>
      <c r="P13" s="269"/>
      <c r="Q13" s="269" t="str">
        <f>'woorden lezen 3-8 (3)'!$S$34</f>
        <v/>
      </c>
      <c r="R13" s="270"/>
      <c r="S13" s="190"/>
      <c r="T13" s="186">
        <f>'woorden lezen 3-8'!$I$12</f>
        <v>0.45</v>
      </c>
      <c r="U13" s="186">
        <f>'woorden lezen 3-8'!$K$12</f>
        <v>0.24166666666666664</v>
      </c>
      <c r="V13" s="186">
        <f>'woorden lezen 3-8'!$M$12</f>
        <v>0.2583333333333333</v>
      </c>
      <c r="W13" s="186">
        <f>'woorden lezen 3-8'!$O$12</f>
        <v>2.5000000000000001E-2</v>
      </c>
      <c r="X13" s="186">
        <f>'woorden lezen 3-8'!$Q$12</f>
        <v>2.5000000000000001E-2</v>
      </c>
    </row>
    <row r="14" spans="2:28" ht="20" customHeight="1" thickBot="1" x14ac:dyDescent="0.3">
      <c r="B14" s="198" t="s">
        <v>133</v>
      </c>
      <c r="C14" s="265"/>
      <c r="D14" s="265"/>
      <c r="E14" s="284" t="str">
        <f>'woorden lezen 3-8 (3)'!$G$35</f>
        <v/>
      </c>
      <c r="F14" s="284"/>
      <c r="G14" s="284" t="str">
        <f>'woorden lezen 3-8 (3)'!$I$35</f>
        <v/>
      </c>
      <c r="H14" s="284"/>
      <c r="I14" s="284" t="str">
        <f>'woorden lezen 3-8 (3)'!$K$35</f>
        <v/>
      </c>
      <c r="J14" s="284"/>
      <c r="K14" s="284" t="str">
        <f>'woorden lezen 3-8 (3)'!$M$35</f>
        <v/>
      </c>
      <c r="L14" s="284"/>
      <c r="M14" s="284" t="str">
        <f>'woorden lezen 3-8 (3)'!$O$35</f>
        <v/>
      </c>
      <c r="N14" s="284"/>
      <c r="O14" s="284" t="str">
        <f>'woorden lezen 3-8 (3)'!$Q$35</f>
        <v/>
      </c>
      <c r="P14" s="284"/>
      <c r="Q14" s="284" t="str">
        <f>'woorden lezen 3-8 (3)'!$S$35</f>
        <v/>
      </c>
      <c r="R14" s="285"/>
      <c r="S14" s="190"/>
      <c r="T14" s="186">
        <f>'woorden lezen 3-8'!$H$12</f>
        <v>0.56190476190476191</v>
      </c>
      <c r="U14" s="186">
        <f>'woorden lezen 3-8'!$J$12</f>
        <v>0.12380952380952381</v>
      </c>
      <c r="V14" s="186">
        <f>'woorden lezen 3-8'!$L$12</f>
        <v>0.2857142857142857</v>
      </c>
      <c r="W14" s="186">
        <f>'woorden lezen 3-8'!$N$12</f>
        <v>2.8571428571428571E-2</v>
      </c>
      <c r="X14" s="186">
        <f>'woorden lezen 3-8'!$P$12</f>
        <v>0</v>
      </c>
    </row>
    <row r="15" spans="2:28" ht="13.5" thickTop="1" thickBot="1" x14ac:dyDescent="0.3"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</row>
    <row r="16" spans="2:28" ht="30" customHeight="1" thickTop="1" thickBot="1" x14ac:dyDescent="0.3">
      <c r="B16" s="266" t="s">
        <v>29</v>
      </c>
      <c r="C16" s="267"/>
      <c r="D16" s="268"/>
      <c r="E16" s="294" t="s">
        <v>122</v>
      </c>
      <c r="F16" s="294"/>
      <c r="G16" s="294" t="s">
        <v>123</v>
      </c>
      <c r="H16" s="294"/>
      <c r="I16" s="294" t="s">
        <v>124</v>
      </c>
      <c r="J16" s="294"/>
      <c r="K16" s="294" t="s">
        <v>125</v>
      </c>
      <c r="L16" s="294"/>
      <c r="M16" s="294" t="s">
        <v>126</v>
      </c>
      <c r="N16" s="294"/>
      <c r="O16" s="294" t="s">
        <v>127</v>
      </c>
      <c r="P16" s="294"/>
      <c r="Q16" s="294" t="s">
        <v>66</v>
      </c>
      <c r="R16" s="295"/>
      <c r="T16" s="185" t="s">
        <v>0</v>
      </c>
      <c r="U16" s="185" t="s">
        <v>1</v>
      </c>
      <c r="V16" s="185" t="s">
        <v>2</v>
      </c>
      <c r="W16" s="185" t="s">
        <v>3</v>
      </c>
      <c r="X16" s="185" t="s">
        <v>4</v>
      </c>
    </row>
    <row r="17" spans="2:24" ht="20" customHeight="1" x14ac:dyDescent="0.25">
      <c r="B17" s="194" t="s">
        <v>132</v>
      </c>
      <c r="C17" s="264">
        <f>knoppenblad!$D$12</f>
        <v>2021</v>
      </c>
      <c r="D17" s="264">
        <f>knoppenblad!$F$12</f>
        <v>2022</v>
      </c>
      <c r="E17" s="269" t="str">
        <f>'begr. lezen 3-8'!$G$34</f>
        <v/>
      </c>
      <c r="F17" s="269"/>
      <c r="G17" s="269" t="str">
        <f>'begr. lezen 3-8'!$I$34</f>
        <v/>
      </c>
      <c r="H17" s="269"/>
      <c r="I17" s="269">
        <f>'begr. lezen 3-8'!$K$34</f>
        <v>0.66666666666666663</v>
      </c>
      <c r="J17" s="269"/>
      <c r="K17" s="269">
        <f>'begr. lezen 3-8'!$M$34</f>
        <v>0.33333333333333331</v>
      </c>
      <c r="L17" s="269"/>
      <c r="M17" s="269">
        <f>'begr. lezen 3-8'!$O$34</f>
        <v>0.25</v>
      </c>
      <c r="N17" s="269"/>
      <c r="O17" s="269">
        <f>'begr. lezen 3-8'!$Q$34</f>
        <v>0.71428571428571419</v>
      </c>
      <c r="P17" s="269"/>
      <c r="Q17" s="269">
        <f>'begr. lezen 3-8'!$S$34</f>
        <v>0.49107142857142855</v>
      </c>
      <c r="R17" s="270"/>
      <c r="T17" s="186" t="e">
        <f>'begr. lezen 3-8 (3)'!$I$12</f>
        <v>#DIV/0!</v>
      </c>
      <c r="U17" s="186" t="e">
        <f>'begr. lezen 3-8 (3)'!$K$12</f>
        <v>#DIV/0!</v>
      </c>
      <c r="V17" s="186" t="e">
        <f>'begr. lezen 3-8 (3)'!$M$12</f>
        <v>#DIV/0!</v>
      </c>
      <c r="W17" s="186" t="e">
        <f>'begr. lezen 3-8 (3)'!$O$12</f>
        <v>#DIV/0!</v>
      </c>
      <c r="X17" s="186" t="e">
        <f>'begr. lezen 3-8 (3)'!$Q$12</f>
        <v>#DIV/0!</v>
      </c>
    </row>
    <row r="18" spans="2:24" ht="20" customHeight="1" thickBot="1" x14ac:dyDescent="0.3">
      <c r="B18" s="195" t="s">
        <v>133</v>
      </c>
      <c r="C18" s="272"/>
      <c r="D18" s="272"/>
      <c r="E18" s="273" t="str">
        <f>'begr. lezen 3-8'!$G$35</f>
        <v/>
      </c>
      <c r="F18" s="274"/>
      <c r="G18" s="275" t="str">
        <f>'begr. lezen 3-8'!$I$35</f>
        <v/>
      </c>
      <c r="H18" s="275"/>
      <c r="I18" s="275" t="str">
        <f>'begr. lezen 3-8'!$K$35</f>
        <v/>
      </c>
      <c r="J18" s="275"/>
      <c r="K18" s="275">
        <f>'begr. lezen 3-8'!$M$35</f>
        <v>0</v>
      </c>
      <c r="L18" s="275"/>
      <c r="M18" s="275">
        <f>'begr. lezen 3-8'!$O$35</f>
        <v>0.25</v>
      </c>
      <c r="N18" s="275"/>
      <c r="O18" s="275">
        <f>'begr. lezen 3-8'!$Q$35</f>
        <v>0.14285714285714285</v>
      </c>
      <c r="P18" s="275"/>
      <c r="Q18" s="275">
        <f>'begr. lezen 3-8'!$S$35</f>
        <v>0.13095238095238096</v>
      </c>
      <c r="R18" s="289"/>
      <c r="T18" s="186" t="e">
        <f>'begr. lezen 3-8 (3)'!$H$12</f>
        <v>#DIV/0!</v>
      </c>
      <c r="U18" s="186" t="e">
        <f>'begr. lezen 3-8 (3)'!$J$12</f>
        <v>#DIV/0!</v>
      </c>
      <c r="V18" s="186" t="e">
        <f>'begr. lezen 3-8 (3)'!$L$12</f>
        <v>#DIV/0!</v>
      </c>
      <c r="W18" s="186" t="e">
        <f>'begr. lezen 3-8 (3)'!$N$12</f>
        <v>#DIV/0!</v>
      </c>
      <c r="X18" s="186" t="e">
        <f>'begr. lezen 3-8 (3)'!$P$12</f>
        <v>#DIV/0!</v>
      </c>
    </row>
    <row r="19" spans="2:24" ht="20" customHeight="1" thickBot="1" x14ac:dyDescent="0.3">
      <c r="B19" s="261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  <c r="N19" s="262"/>
      <c r="O19" s="262"/>
      <c r="P19" s="262"/>
      <c r="Q19" s="262"/>
      <c r="R19" s="263"/>
      <c r="T19" s="186"/>
      <c r="U19" s="186"/>
      <c r="V19" s="186"/>
      <c r="W19" s="186"/>
      <c r="X19" s="186"/>
    </row>
    <row r="20" spans="2:24" ht="20" customHeight="1" x14ac:dyDescent="0.25">
      <c r="B20" s="196" t="s">
        <v>132</v>
      </c>
      <c r="C20" s="276">
        <f>knoppenblad!$H$12</f>
        <v>2022</v>
      </c>
      <c r="D20" s="276">
        <f>knoppenblad!$J$12</f>
        <v>2023</v>
      </c>
      <c r="E20" s="278" t="str">
        <f>'begr. lezen 3-8 (2)'!$G$34</f>
        <v/>
      </c>
      <c r="F20" s="279"/>
      <c r="G20" s="269" t="str">
        <f>'begr. lezen 3-8 (2)'!$I$34</f>
        <v/>
      </c>
      <c r="H20" s="269"/>
      <c r="I20" s="280" t="str">
        <f>'begr. lezen 3-8 (2)'!$K$34</f>
        <v/>
      </c>
      <c r="J20" s="280"/>
      <c r="K20" s="280" t="str">
        <f>'begr. lezen 3-8 (2)'!$M$34</f>
        <v/>
      </c>
      <c r="L20" s="280"/>
      <c r="M20" s="280" t="str">
        <f>'begr. lezen 3-8 (2)'!$O$34</f>
        <v/>
      </c>
      <c r="N20" s="280"/>
      <c r="O20" s="280" t="str">
        <f>'begr. lezen 3-8 (2)'!$Q$34</f>
        <v/>
      </c>
      <c r="P20" s="280"/>
      <c r="Q20" s="280" t="str">
        <f>'begr. lezen 3-8 (2)'!$S$34</f>
        <v/>
      </c>
      <c r="R20" s="281"/>
      <c r="T20" s="186" t="e">
        <f>'begr. lezen 3-8 (2)'!$I$12</f>
        <v>#DIV/0!</v>
      </c>
      <c r="U20" s="186" t="e">
        <f>'begr. lezen 3-8 (2)'!$K$12</f>
        <v>#DIV/0!</v>
      </c>
      <c r="V20" s="186" t="e">
        <f>'begr. lezen 3-8 (2)'!$M$12</f>
        <v>#DIV/0!</v>
      </c>
      <c r="W20" s="186" t="e">
        <f>'begr. lezen 3-8 (2)'!$O$12</f>
        <v>#DIV/0!</v>
      </c>
      <c r="X20" s="186" t="e">
        <f>'begr. lezen 3-8 (2)'!$Q$12</f>
        <v>#DIV/0!</v>
      </c>
    </row>
    <row r="21" spans="2:24" ht="20" customHeight="1" thickBot="1" x14ac:dyDescent="0.3">
      <c r="B21" s="197" t="s">
        <v>133</v>
      </c>
      <c r="C21" s="277"/>
      <c r="D21" s="277"/>
      <c r="E21" s="273" t="str">
        <f>'begr. lezen 3-8 (2)'!$G$35</f>
        <v/>
      </c>
      <c r="F21" s="274"/>
      <c r="G21" s="275" t="str">
        <f>'begr. lezen 3-8 (2)'!$I$35</f>
        <v/>
      </c>
      <c r="H21" s="275"/>
      <c r="I21" s="282" t="str">
        <f>'begr. lezen 3-8 (2)'!$K$35</f>
        <v/>
      </c>
      <c r="J21" s="282"/>
      <c r="K21" s="282" t="str">
        <f>'begr. lezen 3-8 (2)'!$M$35</f>
        <v/>
      </c>
      <c r="L21" s="282"/>
      <c r="M21" s="282" t="str">
        <f>'begr. lezen 3-8 (2)'!$O$35</f>
        <v/>
      </c>
      <c r="N21" s="282"/>
      <c r="O21" s="282" t="str">
        <f>'begr. lezen 3-8 (2)'!$Q$35</f>
        <v/>
      </c>
      <c r="P21" s="282"/>
      <c r="Q21" s="282" t="str">
        <f>'begr. lezen 3-8 (2)'!$S$35</f>
        <v/>
      </c>
      <c r="R21" s="283"/>
      <c r="T21" s="186" t="e">
        <f>'begr. lezen 3-8 (2)'!$H$12</f>
        <v>#DIV/0!</v>
      </c>
      <c r="U21" s="186" t="e">
        <f>'begr. lezen 3-8 (2)'!$J$12</f>
        <v>#DIV/0!</v>
      </c>
      <c r="V21" s="186" t="e">
        <f>'begr. lezen 3-8 (2)'!$L$12</f>
        <v>#DIV/0!</v>
      </c>
      <c r="W21" s="186" t="e">
        <f>'begr. lezen 3-8 (2)'!$N$12</f>
        <v>#DIV/0!</v>
      </c>
      <c r="X21" s="186" t="e">
        <f>'begr. lezen 3-8 (2)'!$P$12</f>
        <v>#DIV/0!</v>
      </c>
    </row>
    <row r="22" spans="2:24" ht="20" customHeight="1" thickBot="1" x14ac:dyDescent="0.3">
      <c r="B22" s="261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3"/>
      <c r="T22" s="186"/>
      <c r="U22" s="186"/>
      <c r="V22" s="186"/>
      <c r="W22" s="186"/>
      <c r="X22" s="186"/>
    </row>
    <row r="23" spans="2:24" ht="20" customHeight="1" x14ac:dyDescent="0.25">
      <c r="B23" s="194" t="s">
        <v>132</v>
      </c>
      <c r="C23" s="264">
        <f>knoppenblad!$L$12</f>
        <v>2023</v>
      </c>
      <c r="D23" s="264">
        <f>knoppenblad!$N$12</f>
        <v>2024</v>
      </c>
      <c r="E23" s="278" t="str">
        <f>'begr. lezen 3-8 (3)'!$G$34</f>
        <v/>
      </c>
      <c r="F23" s="279"/>
      <c r="G23" s="269" t="str">
        <f>'begr. lezen 3-8 (3)'!$I$34</f>
        <v/>
      </c>
      <c r="H23" s="269"/>
      <c r="I23" s="269" t="str">
        <f>'begr. lezen 3-8 (3)'!$K$34</f>
        <v/>
      </c>
      <c r="J23" s="269"/>
      <c r="K23" s="269" t="str">
        <f>'begr. lezen 3-8 (3)'!$M$34</f>
        <v/>
      </c>
      <c r="L23" s="269"/>
      <c r="M23" s="269" t="str">
        <f>'begr. lezen 3-8 (3)'!$O$34</f>
        <v/>
      </c>
      <c r="N23" s="269"/>
      <c r="O23" s="269" t="str">
        <f>'begr. lezen 3-8 (3)'!$Q$34</f>
        <v/>
      </c>
      <c r="P23" s="269"/>
      <c r="Q23" s="269" t="str">
        <f>'begr. lezen 3-8 (3)'!$S$34</f>
        <v/>
      </c>
      <c r="R23" s="270"/>
      <c r="T23" s="186">
        <f>'begr. lezen 3-8'!$I$12</f>
        <v>0</v>
      </c>
      <c r="U23" s="186">
        <f>'begr. lezen 3-8'!$K$12</f>
        <v>0.13095238095238096</v>
      </c>
      <c r="V23" s="186">
        <f>'begr. lezen 3-8'!$M$12</f>
        <v>0.29761904761904762</v>
      </c>
      <c r="W23" s="186">
        <f>'begr. lezen 3-8'!$O$12</f>
        <v>0.19047619047619047</v>
      </c>
      <c r="X23" s="186">
        <f>'begr. lezen 3-8'!$Q$12</f>
        <v>0.38095238095238093</v>
      </c>
    </row>
    <row r="24" spans="2:24" ht="20" customHeight="1" thickBot="1" x14ac:dyDescent="0.3">
      <c r="B24" s="198" t="s">
        <v>133</v>
      </c>
      <c r="C24" s="265"/>
      <c r="D24" s="265"/>
      <c r="E24" s="290" t="str">
        <f>'begr. lezen 3-8 (3)'!$G$35</f>
        <v/>
      </c>
      <c r="F24" s="291"/>
      <c r="G24" s="284" t="str">
        <f>'begr. lezen 3-8 (3)'!$I$35</f>
        <v/>
      </c>
      <c r="H24" s="284"/>
      <c r="I24" s="284" t="str">
        <f>'begr. lezen 3-8 (3)'!$K$35</f>
        <v/>
      </c>
      <c r="J24" s="284"/>
      <c r="K24" s="284" t="str">
        <f>'begr. lezen 3-8 (3)'!$M$35</f>
        <v/>
      </c>
      <c r="L24" s="284"/>
      <c r="M24" s="284" t="str">
        <f>'begr. lezen 3-8 (3)'!$O$35</f>
        <v/>
      </c>
      <c r="N24" s="284"/>
      <c r="O24" s="284" t="str">
        <f>'begr. lezen 3-8 (3)'!$Q$35</f>
        <v/>
      </c>
      <c r="P24" s="284"/>
      <c r="Q24" s="284" t="str">
        <f>'begr. lezen 3-8 (3)'!$S$35</f>
        <v/>
      </c>
      <c r="R24" s="285"/>
      <c r="T24" s="186">
        <f>'begr. lezen 3-8'!$H$12</f>
        <v>0.33630952380952378</v>
      </c>
      <c r="U24" s="186">
        <f>'begr. lezen 3-8'!$J$12</f>
        <v>0.15476190476190477</v>
      </c>
      <c r="V24" s="186">
        <f>'begr. lezen 3-8'!$L$12</f>
        <v>0.125</v>
      </c>
      <c r="W24" s="186">
        <f>'begr. lezen 3-8'!$N$12</f>
        <v>0.30059523809523808</v>
      </c>
      <c r="X24" s="186">
        <f>'begr. lezen 3-8'!$P$12</f>
        <v>8.3333333333333329E-2</v>
      </c>
    </row>
    <row r="25" spans="2:24" ht="13.5" thickTop="1" thickBot="1" x14ac:dyDescent="0.3"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</row>
    <row r="26" spans="2:24" ht="30" customHeight="1" thickTop="1" thickBot="1" x14ac:dyDescent="0.3">
      <c r="B26" s="266" t="s">
        <v>134</v>
      </c>
      <c r="C26" s="267"/>
      <c r="D26" s="271"/>
      <c r="E26" s="286" t="s">
        <v>122</v>
      </c>
      <c r="F26" s="287"/>
      <c r="G26" s="286" t="s">
        <v>123</v>
      </c>
      <c r="H26" s="287"/>
      <c r="I26" s="288" t="s">
        <v>124</v>
      </c>
      <c r="J26" s="287"/>
      <c r="K26" s="286" t="s">
        <v>125</v>
      </c>
      <c r="L26" s="287"/>
      <c r="M26" s="286" t="s">
        <v>126</v>
      </c>
      <c r="N26" s="287"/>
      <c r="O26" s="286" t="s">
        <v>127</v>
      </c>
      <c r="P26" s="287"/>
      <c r="Q26" s="286" t="s">
        <v>66</v>
      </c>
      <c r="R26" s="296"/>
      <c r="T26" s="185" t="s">
        <v>0</v>
      </c>
      <c r="U26" s="185" t="s">
        <v>1</v>
      </c>
      <c r="V26" s="185" t="s">
        <v>2</v>
      </c>
      <c r="W26" s="185" t="s">
        <v>3</v>
      </c>
      <c r="X26" s="185" t="s">
        <v>4</v>
      </c>
    </row>
    <row r="27" spans="2:24" ht="20" customHeight="1" x14ac:dyDescent="0.25">
      <c r="B27" s="194" t="s">
        <v>132</v>
      </c>
      <c r="C27" s="264">
        <f>knoppenblad!$D$12</f>
        <v>2021</v>
      </c>
      <c r="D27" s="264">
        <f>knoppenblad!$F$12</f>
        <v>2022</v>
      </c>
      <c r="E27" s="269" t="str">
        <f>'woordenschat 3-8'!$G$34</f>
        <v/>
      </c>
      <c r="F27" s="269"/>
      <c r="G27" s="269" t="str">
        <f>'woordenschat 3-8'!$I$34</f>
        <v/>
      </c>
      <c r="H27" s="269"/>
      <c r="I27" s="269" t="str">
        <f>'woordenschat 3-8'!$K$34</f>
        <v/>
      </c>
      <c r="J27" s="269"/>
      <c r="K27" s="269">
        <f>'woordenschat 3-8'!$M$34</f>
        <v>0.33333333333333331</v>
      </c>
      <c r="L27" s="269"/>
      <c r="M27" s="269">
        <f>'woordenschat 3-8'!$O$34</f>
        <v>0.75</v>
      </c>
      <c r="N27" s="269"/>
      <c r="O27" s="269">
        <f>'woordenschat 3-8'!$Q$34</f>
        <v>0.5714285714285714</v>
      </c>
      <c r="P27" s="269"/>
      <c r="Q27" s="269">
        <f>'woordenschat 3-8'!$S$34</f>
        <v>0.55158730158730152</v>
      </c>
      <c r="R27" s="270"/>
      <c r="T27" s="186" t="e">
        <f>'woordenschat 3-8 (3)'!$I$12</f>
        <v>#DIV/0!</v>
      </c>
      <c r="U27" s="186" t="e">
        <f>'woordenschat 3-8 (3)'!$K$12</f>
        <v>#DIV/0!</v>
      </c>
      <c r="V27" s="186" t="e">
        <f>'woordenschat 3-8 (3)'!$M$12</f>
        <v>#DIV/0!</v>
      </c>
      <c r="W27" s="186" t="e">
        <f>'woordenschat 3-8 (3)'!$O$12</f>
        <v>#DIV/0!</v>
      </c>
      <c r="X27" s="186" t="e">
        <f>'woordenschat 3-8 (3)'!$Q$12</f>
        <v>#DIV/0!</v>
      </c>
    </row>
    <row r="28" spans="2:24" ht="20" customHeight="1" thickBot="1" x14ac:dyDescent="0.3">
      <c r="B28" s="195" t="s">
        <v>133</v>
      </c>
      <c r="C28" s="272"/>
      <c r="D28" s="272"/>
      <c r="E28" s="273" t="str">
        <f>'woordenschat 3-8'!$G$35</f>
        <v/>
      </c>
      <c r="F28" s="274"/>
      <c r="G28" s="275" t="str">
        <f>'woordenschat 3-8'!$I$35</f>
        <v/>
      </c>
      <c r="H28" s="275"/>
      <c r="I28" s="275" t="str">
        <f>'woordenschat 3-8'!$K$35</f>
        <v/>
      </c>
      <c r="J28" s="275"/>
      <c r="K28" s="275">
        <f>'woordenschat 3-8'!$M$35</f>
        <v>0.33333333333333331</v>
      </c>
      <c r="L28" s="275"/>
      <c r="M28" s="275">
        <f>'woordenschat 3-8'!$O$35</f>
        <v>1</v>
      </c>
      <c r="N28" s="275"/>
      <c r="O28" s="275">
        <f>'woordenschat 3-8'!$Q$35</f>
        <v>0.14285714285714285</v>
      </c>
      <c r="P28" s="275"/>
      <c r="Q28" s="275">
        <f>'woordenschat 3-8'!$S$35</f>
        <v>0.49206349206349204</v>
      </c>
      <c r="R28" s="289"/>
      <c r="T28" s="186" t="e">
        <f>'woordenschat 3-8 (3)'!$H$12</f>
        <v>#DIV/0!</v>
      </c>
      <c r="U28" s="186" t="e">
        <f>'woordenschat 3-8 (3)'!$J$12</f>
        <v>#DIV/0!</v>
      </c>
      <c r="V28" s="186" t="e">
        <f>'woordenschat 3-8 (3)'!$L$12</f>
        <v>#DIV/0!</v>
      </c>
      <c r="W28" s="186" t="e">
        <f>'woordenschat 3-8 (3)'!$N$12</f>
        <v>#DIV/0!</v>
      </c>
      <c r="X28" s="186" t="e">
        <f>'woordenschat 3-8 (3)'!$P$12</f>
        <v>#DIV/0!</v>
      </c>
    </row>
    <row r="29" spans="2:24" ht="20" customHeight="1" thickBot="1" x14ac:dyDescent="0.3">
      <c r="B29" s="261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3"/>
      <c r="T29" s="186"/>
      <c r="U29" s="186"/>
      <c r="V29" s="186"/>
      <c r="W29" s="186"/>
      <c r="X29" s="186"/>
    </row>
    <row r="30" spans="2:24" ht="20" customHeight="1" x14ac:dyDescent="0.25">
      <c r="B30" s="196" t="s">
        <v>132</v>
      </c>
      <c r="C30" s="276">
        <f>knoppenblad!$H$12</f>
        <v>2022</v>
      </c>
      <c r="D30" s="276">
        <f>knoppenblad!$J$12</f>
        <v>2023</v>
      </c>
      <c r="E30" s="278" t="str">
        <f>'woordenschat 3-8 (2)'!$G$34</f>
        <v/>
      </c>
      <c r="F30" s="279"/>
      <c r="G30" s="269" t="str">
        <f>'woordenschat 3-8 (2)'!$I$34</f>
        <v/>
      </c>
      <c r="H30" s="269"/>
      <c r="I30" s="280" t="str">
        <f>'woordenschat 3-8 (2)'!$K$34</f>
        <v/>
      </c>
      <c r="J30" s="280"/>
      <c r="K30" s="280" t="str">
        <f>'woordenschat 3-8 (2)'!$M$34</f>
        <v/>
      </c>
      <c r="L30" s="280"/>
      <c r="M30" s="280" t="str">
        <f>'woordenschat 3-8 (2)'!$O$34</f>
        <v/>
      </c>
      <c r="N30" s="280"/>
      <c r="O30" s="280" t="str">
        <f>'woordenschat 3-8 (2)'!$Q$34</f>
        <v/>
      </c>
      <c r="P30" s="280"/>
      <c r="Q30" s="280" t="str">
        <f>'woordenschat 3-8 (2)'!$S$34</f>
        <v/>
      </c>
      <c r="R30" s="281"/>
      <c r="T30" s="186" t="e">
        <f>'woordenschat 3-8 (2)'!$I$12</f>
        <v>#DIV/0!</v>
      </c>
      <c r="U30" s="186" t="e">
        <f>'woordenschat 3-8 (2)'!$K$12</f>
        <v>#DIV/0!</v>
      </c>
      <c r="V30" s="186" t="e">
        <f>'woordenschat 3-8 (2)'!$M$12</f>
        <v>#DIV/0!</v>
      </c>
      <c r="W30" s="186" t="e">
        <f>'woordenschat 3-8 (2)'!$O$12</f>
        <v>#DIV/0!</v>
      </c>
      <c r="X30" s="186" t="e">
        <f>'woordenschat 3-8 (2)'!$Q$12</f>
        <v>#DIV/0!</v>
      </c>
    </row>
    <row r="31" spans="2:24" ht="20" customHeight="1" thickBot="1" x14ac:dyDescent="0.3">
      <c r="B31" s="197" t="s">
        <v>133</v>
      </c>
      <c r="C31" s="277"/>
      <c r="D31" s="277"/>
      <c r="E31" s="273" t="str">
        <f>'woordenschat 3-8 (2)'!$G$35</f>
        <v/>
      </c>
      <c r="F31" s="274"/>
      <c r="G31" s="275" t="str">
        <f>'woordenschat 3-8 (2)'!$I$35</f>
        <v/>
      </c>
      <c r="H31" s="275"/>
      <c r="I31" s="282" t="str">
        <f>'woordenschat 3-8 (2)'!$K$35</f>
        <v/>
      </c>
      <c r="J31" s="282"/>
      <c r="K31" s="282" t="str">
        <f>'woordenschat 3-8 (2)'!$M$35</f>
        <v/>
      </c>
      <c r="L31" s="282"/>
      <c r="M31" s="282" t="str">
        <f>'woordenschat 3-8 (2)'!$O$35</f>
        <v/>
      </c>
      <c r="N31" s="282"/>
      <c r="O31" s="282" t="str">
        <f>'woordenschat 3-8 (2)'!$Q$35</f>
        <v/>
      </c>
      <c r="P31" s="282"/>
      <c r="Q31" s="282" t="str">
        <f>'woordenschat 3-8 (2)'!$S$35</f>
        <v/>
      </c>
      <c r="R31" s="283"/>
      <c r="T31" s="186" t="e">
        <f>'woordenschat 3-8 (2)'!$H$12</f>
        <v>#DIV/0!</v>
      </c>
      <c r="U31" s="186" t="e">
        <f>'woordenschat 3-8 (2)'!$J$12</f>
        <v>#DIV/0!</v>
      </c>
      <c r="V31" s="186" t="e">
        <f>'woordenschat 3-8 (2)'!$L$12</f>
        <v>#DIV/0!</v>
      </c>
      <c r="W31" s="186" t="e">
        <f>'woordenschat 3-8 (2)'!$N$12</f>
        <v>#DIV/0!</v>
      </c>
      <c r="X31" s="186" t="e">
        <f>'woordenschat 3-8 (2)'!$P$12</f>
        <v>#DIV/0!</v>
      </c>
    </row>
    <row r="32" spans="2:24" ht="20" customHeight="1" thickBot="1" x14ac:dyDescent="0.3">
      <c r="B32" s="261"/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3"/>
      <c r="T32" s="186"/>
      <c r="U32" s="186"/>
      <c r="V32" s="186"/>
      <c r="W32" s="186"/>
      <c r="X32" s="186"/>
    </row>
    <row r="33" spans="2:24" ht="20" customHeight="1" x14ac:dyDescent="0.25">
      <c r="B33" s="194" t="s">
        <v>132</v>
      </c>
      <c r="C33" s="264">
        <f>knoppenblad!$L$12</f>
        <v>2023</v>
      </c>
      <c r="D33" s="264">
        <f>knoppenblad!$N$12</f>
        <v>2024</v>
      </c>
      <c r="E33" s="278" t="str">
        <f>'woordenschat 3-8 (3)'!$G$34</f>
        <v/>
      </c>
      <c r="F33" s="279"/>
      <c r="G33" s="269" t="str">
        <f>'woordenschat 3-8 (3)'!$I$34</f>
        <v/>
      </c>
      <c r="H33" s="269"/>
      <c r="I33" s="269" t="str">
        <f>'woordenschat 3-8 (3)'!$K$34</f>
        <v/>
      </c>
      <c r="J33" s="269"/>
      <c r="K33" s="269" t="str">
        <f>'woordenschat 3-8 (3)'!$M$34</f>
        <v/>
      </c>
      <c r="L33" s="269"/>
      <c r="M33" s="269" t="str">
        <f>'woordenschat 3-8 (3)'!$O$34</f>
        <v/>
      </c>
      <c r="N33" s="269"/>
      <c r="O33" s="269" t="str">
        <f>'woordenschat 3-8 (3)'!$Q$34</f>
        <v/>
      </c>
      <c r="P33" s="269"/>
      <c r="Q33" s="269" t="str">
        <f>'woordenschat 3-8 (3)'!$S$34</f>
        <v/>
      </c>
      <c r="R33" s="270"/>
      <c r="T33" s="186">
        <f>'woordenschat 3-8'!$I$12</f>
        <v>0.40873015873015867</v>
      </c>
      <c r="U33" s="186">
        <f>'woordenschat 3-8'!$K$12</f>
        <v>8.3333333333333329E-2</v>
      </c>
      <c r="V33" s="186">
        <f>'woordenschat 3-8'!$M$12</f>
        <v>0.46031746031746029</v>
      </c>
      <c r="W33" s="186">
        <f>'woordenschat 3-8'!$O$12</f>
        <v>4.7619047619047616E-2</v>
      </c>
      <c r="X33" s="186">
        <f>'woordenschat 3-8'!$Q$12</f>
        <v>0</v>
      </c>
    </row>
    <row r="34" spans="2:24" ht="20" customHeight="1" thickBot="1" x14ac:dyDescent="0.3">
      <c r="B34" s="198" t="s">
        <v>133</v>
      </c>
      <c r="C34" s="265"/>
      <c r="D34" s="265"/>
      <c r="E34" s="290" t="str">
        <f>'woordenschat 3-8 (3)'!$G$35</f>
        <v/>
      </c>
      <c r="F34" s="291"/>
      <c r="G34" s="284" t="str">
        <f>'woordenschat 3-8 (3)'!$I$35</f>
        <v/>
      </c>
      <c r="H34" s="284"/>
      <c r="I34" s="284" t="str">
        <f>'woordenschat 3-8 (3)'!$K$35</f>
        <v/>
      </c>
      <c r="J34" s="284"/>
      <c r="K34" s="284" t="str">
        <f>'woordenschat 3-8 (3)'!$M$35</f>
        <v/>
      </c>
      <c r="L34" s="284"/>
      <c r="M34" s="284" t="str">
        <f>'woordenschat 3-8 (3)'!$O$35</f>
        <v/>
      </c>
      <c r="N34" s="284"/>
      <c r="O34" s="284" t="str">
        <f>'woordenschat 3-8 (3)'!$Q$35</f>
        <v/>
      </c>
      <c r="P34" s="284"/>
      <c r="Q34" s="284" t="str">
        <f>'woordenschat 3-8 (3)'!$S$35</f>
        <v/>
      </c>
      <c r="R34" s="285"/>
      <c r="T34" s="186">
        <f>'woordenschat 3-8'!$H$12</f>
        <v>0.20634920634920637</v>
      </c>
      <c r="U34" s="186">
        <f>'woordenschat 3-8'!$J$12</f>
        <v>0.34523809523809518</v>
      </c>
      <c r="V34" s="186">
        <f>'woordenschat 3-8'!$L$12</f>
        <v>0.40079365079365076</v>
      </c>
      <c r="W34" s="186">
        <f>'woordenschat 3-8'!$N$12</f>
        <v>4.7619047619047616E-2</v>
      </c>
      <c r="X34" s="186">
        <f>'woordenschat 3-8'!$P$12</f>
        <v>0</v>
      </c>
    </row>
    <row r="35" spans="2:24" ht="13.5" thickTop="1" thickBot="1" x14ac:dyDescent="0.3"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9"/>
      <c r="Q35" s="189"/>
      <c r="R35" s="189"/>
    </row>
    <row r="36" spans="2:24" ht="30" customHeight="1" thickTop="1" thickBot="1" x14ac:dyDescent="0.3">
      <c r="B36" s="266" t="s">
        <v>5</v>
      </c>
      <c r="C36" s="267"/>
      <c r="D36" s="271"/>
      <c r="E36" s="286" t="s">
        <v>122</v>
      </c>
      <c r="F36" s="287"/>
      <c r="G36" s="286" t="s">
        <v>123</v>
      </c>
      <c r="H36" s="287"/>
      <c r="I36" s="288" t="s">
        <v>124</v>
      </c>
      <c r="J36" s="287"/>
      <c r="K36" s="286" t="s">
        <v>125</v>
      </c>
      <c r="L36" s="287"/>
      <c r="M36" s="286" t="s">
        <v>126</v>
      </c>
      <c r="N36" s="287"/>
      <c r="O36" s="286" t="s">
        <v>127</v>
      </c>
      <c r="P36" s="287"/>
      <c r="Q36" s="286" t="s">
        <v>66</v>
      </c>
      <c r="R36" s="296"/>
      <c r="T36" s="185" t="s">
        <v>0</v>
      </c>
      <c r="U36" s="185" t="s">
        <v>1</v>
      </c>
      <c r="V36" s="185" t="s">
        <v>2</v>
      </c>
      <c r="W36" s="185" t="s">
        <v>3</v>
      </c>
      <c r="X36" s="185" t="s">
        <v>4</v>
      </c>
    </row>
    <row r="37" spans="2:24" ht="20" customHeight="1" x14ac:dyDescent="0.25">
      <c r="B37" s="194" t="s">
        <v>132</v>
      </c>
      <c r="C37" s="264">
        <f>knoppenblad!$D$12</f>
        <v>2021</v>
      </c>
      <c r="D37" s="264">
        <f>knoppenblad!$F$12</f>
        <v>2022</v>
      </c>
      <c r="E37" s="269" t="str">
        <f>'spellen 3-8'!$G$34</f>
        <v/>
      </c>
      <c r="F37" s="269"/>
      <c r="G37" s="269">
        <f>'spellen 3-8'!$I$34</f>
        <v>0.66666666666666663</v>
      </c>
      <c r="H37" s="269"/>
      <c r="I37" s="269">
        <f>'spellen 3-8'!$K$34</f>
        <v>1</v>
      </c>
      <c r="J37" s="269"/>
      <c r="K37" s="269">
        <f>'spellen 3-8'!$M$34</f>
        <v>0.33333333333333331</v>
      </c>
      <c r="L37" s="269"/>
      <c r="M37" s="269">
        <f>'spellen 3-8'!$O$34</f>
        <v>1</v>
      </c>
      <c r="N37" s="269"/>
      <c r="O37" s="269">
        <f>'spellen 3-8'!$Q$34</f>
        <v>0.2857142857142857</v>
      </c>
      <c r="P37" s="269"/>
      <c r="Q37" s="269">
        <f>'spellen 3-8'!$S$34</f>
        <v>0.65714285714285714</v>
      </c>
      <c r="R37" s="270"/>
      <c r="T37" s="186">
        <f>'spellen 3-8 (3)'!$I$12</f>
        <v>0</v>
      </c>
      <c r="U37" s="186">
        <f>'spellen 3-8 (3)'!$K$12</f>
        <v>0</v>
      </c>
      <c r="V37" s="186">
        <f>'spellen 3-8 (3)'!$M$12</f>
        <v>0</v>
      </c>
      <c r="W37" s="186">
        <f>'spellen 3-8 (3)'!$O$12</f>
        <v>0</v>
      </c>
      <c r="X37" s="186">
        <f>'spellen 3-8 (3)'!$Q$12</f>
        <v>0</v>
      </c>
    </row>
    <row r="38" spans="2:24" ht="20" customHeight="1" thickBot="1" x14ac:dyDescent="0.3">
      <c r="B38" s="195" t="s">
        <v>133</v>
      </c>
      <c r="C38" s="272"/>
      <c r="D38" s="272"/>
      <c r="E38" s="273" t="str">
        <f>'spellen 3-8'!$G$35</f>
        <v/>
      </c>
      <c r="F38" s="274"/>
      <c r="G38" s="275" t="str">
        <f>'spellen 3-8'!$I$35</f>
        <v/>
      </c>
      <c r="H38" s="275"/>
      <c r="I38" s="275" t="str">
        <f>'spellen 3-8'!$K$35</f>
        <v/>
      </c>
      <c r="J38" s="275"/>
      <c r="K38" s="275">
        <f>'spellen 3-8'!$M$35</f>
        <v>0.66666666666666663</v>
      </c>
      <c r="L38" s="275"/>
      <c r="M38" s="275">
        <f>'spellen 3-8'!$O$35</f>
        <v>1</v>
      </c>
      <c r="N38" s="275"/>
      <c r="O38" s="275">
        <f>'spellen 3-8'!$Q$35</f>
        <v>0.14285714285714285</v>
      </c>
      <c r="P38" s="275"/>
      <c r="Q38" s="275">
        <f>'spellen 3-8'!$S$35</f>
        <v>0.60317460317460314</v>
      </c>
      <c r="R38" s="289"/>
      <c r="T38" s="186" t="e">
        <f>'spellen 3-8 (3)'!$H$12</f>
        <v>#DIV/0!</v>
      </c>
      <c r="U38" s="186" t="e">
        <f>'spellen 3-8 (3)'!$J$12</f>
        <v>#DIV/0!</v>
      </c>
      <c r="V38" s="186" t="e">
        <f>'spellen 3-8 (3)'!$L$12</f>
        <v>#DIV/0!</v>
      </c>
      <c r="W38" s="186" t="e">
        <f>'spellen 3-8 (3)'!$N$12</f>
        <v>#DIV/0!</v>
      </c>
      <c r="X38" s="186" t="e">
        <f>'spellen 3-8 (3)'!$P$12</f>
        <v>#DIV/0!</v>
      </c>
    </row>
    <row r="39" spans="2:24" ht="20" customHeight="1" thickBot="1" x14ac:dyDescent="0.3">
      <c r="B39" s="261"/>
      <c r="C39" s="262"/>
      <c r="D39" s="262"/>
      <c r="E39" s="262"/>
      <c r="F39" s="262"/>
      <c r="G39" s="262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3"/>
      <c r="T39" s="186"/>
      <c r="U39" s="186"/>
      <c r="V39" s="186"/>
      <c r="W39" s="186"/>
      <c r="X39" s="186"/>
    </row>
    <row r="40" spans="2:24" ht="20" customHeight="1" x14ac:dyDescent="0.25">
      <c r="B40" s="196" t="s">
        <v>132</v>
      </c>
      <c r="C40" s="276">
        <f>knoppenblad!$H$12</f>
        <v>2022</v>
      </c>
      <c r="D40" s="276">
        <f>knoppenblad!$J$12</f>
        <v>2023</v>
      </c>
      <c r="E40" s="278" t="str">
        <f>'spellen 3-8 (2)'!$G$34</f>
        <v/>
      </c>
      <c r="F40" s="279"/>
      <c r="G40" s="269" t="str">
        <f>'spellen 3-8 (2)'!$I$34</f>
        <v/>
      </c>
      <c r="H40" s="269"/>
      <c r="I40" s="280" t="str">
        <f>'spellen 3-8 (2)'!$K$34</f>
        <v/>
      </c>
      <c r="J40" s="280"/>
      <c r="K40" s="280" t="str">
        <f>'spellen 3-8 (2)'!$M$34</f>
        <v/>
      </c>
      <c r="L40" s="280"/>
      <c r="M40" s="280" t="str">
        <f>'spellen 3-8 (2)'!$O$34</f>
        <v/>
      </c>
      <c r="N40" s="280"/>
      <c r="O40" s="280" t="str">
        <f>'spellen 3-8 (2)'!$Q$34</f>
        <v/>
      </c>
      <c r="P40" s="280"/>
      <c r="Q40" s="280" t="str">
        <f>'spellen 3-8 (2)'!$S$34</f>
        <v/>
      </c>
      <c r="R40" s="281"/>
      <c r="T40" s="186" t="e">
        <f>'spellen 3-8 (2)'!$I$12</f>
        <v>#DIV/0!</v>
      </c>
      <c r="U40" s="186" t="e">
        <f>'spellen 3-8 (2)'!$K$12</f>
        <v>#DIV/0!</v>
      </c>
      <c r="V40" s="186" t="e">
        <f>'spellen 3-8 (2)'!$M$12</f>
        <v>#DIV/0!</v>
      </c>
      <c r="W40" s="186" t="e">
        <f>'spellen 3-8 (2)'!$O$12</f>
        <v>#DIV/0!</v>
      </c>
      <c r="X40" s="186" t="e">
        <f>'spellen 3-8 (2)'!$Q$12</f>
        <v>#DIV/0!</v>
      </c>
    </row>
    <row r="41" spans="2:24" ht="20" customHeight="1" thickBot="1" x14ac:dyDescent="0.3">
      <c r="B41" s="197" t="s">
        <v>133</v>
      </c>
      <c r="C41" s="277"/>
      <c r="D41" s="277"/>
      <c r="E41" s="273" t="str">
        <f>'spellen 3-8 (2)'!$G$35</f>
        <v/>
      </c>
      <c r="F41" s="274"/>
      <c r="G41" s="275" t="str">
        <f>'spellen 3-8 (2)'!$I$35</f>
        <v/>
      </c>
      <c r="H41" s="275"/>
      <c r="I41" s="282" t="str">
        <f>'spellen 3-8 (2)'!$K$35</f>
        <v/>
      </c>
      <c r="J41" s="282"/>
      <c r="K41" s="282" t="str">
        <f>'spellen 3-8 (2)'!$M$35</f>
        <v/>
      </c>
      <c r="L41" s="282"/>
      <c r="M41" s="282" t="str">
        <f>'spellen 3-8 (2)'!$O$35</f>
        <v/>
      </c>
      <c r="N41" s="282"/>
      <c r="O41" s="282" t="str">
        <f>'spellen 3-8 (2)'!$Q$35</f>
        <v/>
      </c>
      <c r="P41" s="282"/>
      <c r="Q41" s="282" t="str">
        <f>'spellen 3-8 (2)'!$S$35</f>
        <v/>
      </c>
      <c r="R41" s="283"/>
      <c r="T41" s="186" t="e">
        <f>'spellen 3-8 (2)'!$H$12</f>
        <v>#DIV/0!</v>
      </c>
      <c r="U41" s="186" t="e">
        <f>'spellen 3-8 (2)'!$J$12</f>
        <v>#DIV/0!</v>
      </c>
      <c r="V41" s="186" t="e">
        <f>'spellen 3-8 (2)'!$L$12</f>
        <v>#DIV/0!</v>
      </c>
      <c r="W41" s="186" t="e">
        <f>'spellen 3-8 (2)'!$N$12</f>
        <v>#DIV/0!</v>
      </c>
      <c r="X41" s="186" t="e">
        <f>'spellen 3-8 (2)'!$P$12</f>
        <v>#DIV/0!</v>
      </c>
    </row>
    <row r="42" spans="2:24" ht="20" customHeight="1" thickBot="1" x14ac:dyDescent="0.3">
      <c r="B42" s="261"/>
      <c r="C42" s="262"/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3"/>
      <c r="T42" s="186"/>
      <c r="U42" s="186"/>
      <c r="V42" s="186"/>
      <c r="W42" s="186"/>
      <c r="X42" s="186"/>
    </row>
    <row r="43" spans="2:24" ht="20" customHeight="1" x14ac:dyDescent="0.25">
      <c r="B43" s="194" t="s">
        <v>132</v>
      </c>
      <c r="C43" s="264">
        <f>knoppenblad!$L$12</f>
        <v>2023</v>
      </c>
      <c r="D43" s="264">
        <f>knoppenblad!$N$12</f>
        <v>2024</v>
      </c>
      <c r="E43" s="278" t="str">
        <f>'spellen 3-8 (3)'!$G$34</f>
        <v/>
      </c>
      <c r="F43" s="279"/>
      <c r="G43" s="269" t="str">
        <f>'spellen 3-8 (3)'!$I$34</f>
        <v/>
      </c>
      <c r="H43" s="269"/>
      <c r="I43" s="269" t="str">
        <f>'spellen 3-8 (3)'!$K$34</f>
        <v/>
      </c>
      <c r="J43" s="269"/>
      <c r="K43" s="269" t="str">
        <f>'spellen 3-8 (3)'!$M$34</f>
        <v/>
      </c>
      <c r="L43" s="269"/>
      <c r="M43" s="269" t="str">
        <f>'spellen 3-8 (3)'!$O$34</f>
        <v/>
      </c>
      <c r="N43" s="269"/>
      <c r="O43" s="269" t="str">
        <f>'spellen 3-8 (3)'!$Q$34</f>
        <v/>
      </c>
      <c r="P43" s="269"/>
      <c r="Q43" s="269" t="str">
        <f>'spellen 3-8 (3)'!$S$34</f>
        <v/>
      </c>
      <c r="R43" s="270"/>
      <c r="T43" s="186">
        <f>'spellen 3-8'!$I$12</f>
        <v>0.3531746031746032</v>
      </c>
      <c r="U43" s="186">
        <f>'spellen 3-8'!$K$12</f>
        <v>0.25</v>
      </c>
      <c r="V43" s="186">
        <f>'spellen 3-8'!$M$12</f>
        <v>0.30158730158730157</v>
      </c>
      <c r="W43" s="186">
        <f>'spellen 3-8'!$O$12</f>
        <v>9.5238095238095233E-2</v>
      </c>
      <c r="X43" s="186">
        <f>'spellen 3-8'!$Q$12</f>
        <v>0</v>
      </c>
    </row>
    <row r="44" spans="2:24" ht="20" customHeight="1" thickBot="1" x14ac:dyDescent="0.3">
      <c r="B44" s="198" t="s">
        <v>133</v>
      </c>
      <c r="C44" s="265"/>
      <c r="D44" s="265"/>
      <c r="E44" s="290" t="str">
        <f>'spellen 3-8 (3)'!$G$35</f>
        <v/>
      </c>
      <c r="F44" s="291"/>
      <c r="G44" s="284" t="str">
        <f>'spellen 3-8 (3)'!$I$35</f>
        <v/>
      </c>
      <c r="H44" s="284"/>
      <c r="I44" s="284" t="str">
        <f>'spellen 3-8 (3)'!$K$35</f>
        <v/>
      </c>
      <c r="J44" s="284"/>
      <c r="K44" s="284" t="str">
        <f>'spellen 3-8 (3)'!$M$35</f>
        <v/>
      </c>
      <c r="L44" s="284"/>
      <c r="M44" s="284" t="str">
        <f>'spellen 3-8 (3)'!$O$35</f>
        <v/>
      </c>
      <c r="N44" s="284"/>
      <c r="O44" s="284" t="str">
        <f>'spellen 3-8 (3)'!$Q$35</f>
        <v/>
      </c>
      <c r="P44" s="284"/>
      <c r="Q44" s="284" t="str">
        <f>'spellen 3-8 (3)'!$S$35</f>
        <v/>
      </c>
      <c r="R44" s="285"/>
      <c r="T44" s="186">
        <f>'spellen 3-8'!$H$12</f>
        <v>0.50714285714285712</v>
      </c>
      <c r="U44" s="186">
        <f>'spellen 3-8'!$J$12</f>
        <v>0.15</v>
      </c>
      <c r="V44" s="186">
        <f>'spellen 3-8'!$L$12</f>
        <v>0.21904761904761902</v>
      </c>
      <c r="W44" s="186">
        <f>'spellen 3-8'!$N$12</f>
        <v>0.12380952380952381</v>
      </c>
      <c r="X44" s="186">
        <f>'spellen 3-8'!$P$12</f>
        <v>0</v>
      </c>
    </row>
    <row r="45" spans="2:24" ht="14" thickTop="1" thickBot="1" x14ac:dyDescent="0.35">
      <c r="C45" s="187"/>
      <c r="D45" s="187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T45" s="186"/>
      <c r="U45" s="186"/>
      <c r="V45" s="186"/>
      <c r="W45" s="186"/>
      <c r="X45" s="186"/>
    </row>
    <row r="46" spans="2:24" ht="30" customHeight="1" thickTop="1" thickBot="1" x14ac:dyDescent="0.3">
      <c r="B46" s="266" t="s">
        <v>7</v>
      </c>
      <c r="C46" s="267"/>
      <c r="D46" s="271"/>
      <c r="E46" s="286" t="s">
        <v>122</v>
      </c>
      <c r="F46" s="287"/>
      <c r="G46" s="286" t="s">
        <v>123</v>
      </c>
      <c r="H46" s="287"/>
      <c r="I46" s="288" t="s">
        <v>124</v>
      </c>
      <c r="J46" s="287"/>
      <c r="K46" s="286" t="s">
        <v>125</v>
      </c>
      <c r="L46" s="287"/>
      <c r="M46" s="286" t="s">
        <v>126</v>
      </c>
      <c r="N46" s="287"/>
      <c r="O46" s="286" t="s">
        <v>127</v>
      </c>
      <c r="P46" s="287"/>
      <c r="Q46" s="286" t="s">
        <v>66</v>
      </c>
      <c r="R46" s="296"/>
      <c r="T46" s="185" t="s">
        <v>0</v>
      </c>
      <c r="U46" s="185" t="s">
        <v>1</v>
      </c>
      <c r="V46" s="185" t="s">
        <v>2</v>
      </c>
      <c r="W46" s="185" t="s">
        <v>3</v>
      </c>
      <c r="X46" s="185" t="s">
        <v>4</v>
      </c>
    </row>
    <row r="47" spans="2:24" ht="20" customHeight="1" x14ac:dyDescent="0.25">
      <c r="B47" s="194" t="s">
        <v>132</v>
      </c>
      <c r="C47" s="264">
        <f>knoppenblad!$D$12</f>
        <v>2021</v>
      </c>
      <c r="D47" s="264">
        <f>knoppenblad!$F$12</f>
        <v>2022</v>
      </c>
      <c r="E47" s="269" t="str">
        <f>'hoofdrekenen 3-8'!$G$34</f>
        <v/>
      </c>
      <c r="F47" s="269"/>
      <c r="G47" s="269">
        <f>'hoofdrekenen 3-8'!$I$34</f>
        <v>0.66666666666666663</v>
      </c>
      <c r="H47" s="269"/>
      <c r="I47" s="269">
        <f>'hoofdrekenen 3-8'!$K$34</f>
        <v>1</v>
      </c>
      <c r="J47" s="269"/>
      <c r="K47" s="269">
        <f>'hoofdrekenen 3-8'!$M$34</f>
        <v>0.33333333333333331</v>
      </c>
      <c r="L47" s="269"/>
      <c r="M47" s="269">
        <f>'hoofdrekenen 3-8'!$O$34</f>
        <v>1</v>
      </c>
      <c r="N47" s="269"/>
      <c r="O47" s="269">
        <f>'hoofdrekenen 3-8'!$Q$34</f>
        <v>0.71428571428571419</v>
      </c>
      <c r="P47" s="269"/>
      <c r="Q47" s="269">
        <f>'hoofdrekenen 3-8'!$S$34</f>
        <v>0.74285714285714288</v>
      </c>
      <c r="R47" s="270"/>
      <c r="T47" s="186" t="e">
        <f>'hoofdrekenen 3-8 (3)'!$I$12</f>
        <v>#DIV/0!</v>
      </c>
      <c r="U47" s="186" t="e">
        <f>'hoofdrekenen 3-8 (3)'!$K$12</f>
        <v>#DIV/0!</v>
      </c>
      <c r="V47" s="186" t="e">
        <f>'hoofdrekenen 3-8 (3)'!$M$12</f>
        <v>#DIV/0!</v>
      </c>
      <c r="W47" s="186" t="e">
        <f>'hoofdrekenen 3-8 (3)'!$O$12</f>
        <v>#DIV/0!</v>
      </c>
      <c r="X47" s="186" t="e">
        <f>'hoofdrekenen 3-8 (3)'!$Q$12</f>
        <v>#DIV/0!</v>
      </c>
    </row>
    <row r="48" spans="2:24" ht="20" customHeight="1" thickBot="1" x14ac:dyDescent="0.3">
      <c r="B48" s="195" t="s">
        <v>133</v>
      </c>
      <c r="C48" s="272"/>
      <c r="D48" s="272"/>
      <c r="E48" s="273">
        <f>'hoofdrekenen 3-8'!$G$35</f>
        <v>0.875</v>
      </c>
      <c r="F48" s="274"/>
      <c r="G48" s="275">
        <f>'hoofdrekenen 3-8'!$I$35</f>
        <v>0.66666666666666663</v>
      </c>
      <c r="H48" s="275"/>
      <c r="I48" s="275">
        <f>'hoofdrekenen 3-8'!$K$35</f>
        <v>0.33333333333333331</v>
      </c>
      <c r="J48" s="275"/>
      <c r="K48" s="275">
        <f>'hoofdrekenen 3-8'!$M$35</f>
        <v>1</v>
      </c>
      <c r="L48" s="275"/>
      <c r="M48" s="275">
        <f>'hoofdrekenen 3-8'!$O$35</f>
        <v>1</v>
      </c>
      <c r="N48" s="275"/>
      <c r="O48" s="275">
        <f>'hoofdrekenen 3-8'!$Q$35</f>
        <v>0.5714285714285714</v>
      </c>
      <c r="P48" s="275"/>
      <c r="Q48" s="275">
        <f>'hoofdrekenen 3-8'!$S$35</f>
        <v>0.74107142857142849</v>
      </c>
      <c r="R48" s="289"/>
      <c r="T48" s="186" t="e">
        <f>'hoofdrekenen 3-8 (3)'!$H$12</f>
        <v>#DIV/0!</v>
      </c>
      <c r="U48" s="186" t="e">
        <f>'hoofdrekenen 3-8 (3)'!$J$12</f>
        <v>#DIV/0!</v>
      </c>
      <c r="V48" s="186" t="e">
        <f>'hoofdrekenen 3-8 (3)'!$L$12</f>
        <v>#DIV/0!</v>
      </c>
      <c r="W48" s="186" t="e">
        <f>'hoofdrekenen 3-8 (3)'!$N$12</f>
        <v>#DIV/0!</v>
      </c>
      <c r="X48" s="186" t="e">
        <f>'hoofdrekenen 3-8 (3)'!$P$12</f>
        <v>#DIV/0!</v>
      </c>
    </row>
    <row r="49" spans="2:24" ht="20" customHeight="1" thickBot="1" x14ac:dyDescent="0.3">
      <c r="B49" s="261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3"/>
      <c r="T49" s="186"/>
      <c r="U49" s="186"/>
      <c r="V49" s="186"/>
      <c r="W49" s="186"/>
      <c r="X49" s="186"/>
    </row>
    <row r="50" spans="2:24" ht="20" customHeight="1" x14ac:dyDescent="0.25">
      <c r="B50" s="196" t="s">
        <v>132</v>
      </c>
      <c r="C50" s="276">
        <f>knoppenblad!$H$12</f>
        <v>2022</v>
      </c>
      <c r="D50" s="276">
        <f>knoppenblad!$J$12</f>
        <v>2023</v>
      </c>
      <c r="E50" s="278" t="str">
        <f>'hoofdrekenen 3-8 (2)'!$G$34</f>
        <v/>
      </c>
      <c r="F50" s="279"/>
      <c r="G50" s="269" t="str">
        <f>'hoofdrekenen 3-8 (2)'!$I$34</f>
        <v/>
      </c>
      <c r="H50" s="269"/>
      <c r="I50" s="280" t="str">
        <f>'hoofdrekenen 3-8 (2)'!$K$34</f>
        <v/>
      </c>
      <c r="J50" s="280"/>
      <c r="K50" s="280" t="str">
        <f>'hoofdrekenen 3-8 (2)'!$M$34</f>
        <v/>
      </c>
      <c r="L50" s="280"/>
      <c r="M50" s="280" t="str">
        <f>'hoofdrekenen 3-8 (2)'!$O$34</f>
        <v/>
      </c>
      <c r="N50" s="280"/>
      <c r="O50" s="280" t="str">
        <f>'hoofdrekenen 3-8 (2)'!$Q$34</f>
        <v/>
      </c>
      <c r="P50" s="280"/>
      <c r="Q50" s="280" t="str">
        <f>'hoofdrekenen 3-8 (2)'!$S$34</f>
        <v/>
      </c>
      <c r="R50" s="281"/>
      <c r="T50" s="186" t="e">
        <f>'hoofdrekenen 3-8 (2)'!$I$12</f>
        <v>#DIV/0!</v>
      </c>
      <c r="U50" s="186" t="e">
        <f>'hoofdrekenen 3-8 (2)'!$K$12</f>
        <v>#DIV/0!</v>
      </c>
      <c r="V50" s="186" t="e">
        <f>'hoofdrekenen 3-8 (2)'!$M$12</f>
        <v>#DIV/0!</v>
      </c>
      <c r="W50" s="186" t="e">
        <f>'hoofdrekenen 3-8 (2)'!$O$12</f>
        <v>#DIV/0!</v>
      </c>
      <c r="X50" s="186" t="e">
        <f>'hoofdrekenen 3-8 (2)'!$Q$12</f>
        <v>#DIV/0!</v>
      </c>
    </row>
    <row r="51" spans="2:24" ht="20" customHeight="1" thickBot="1" x14ac:dyDescent="0.3">
      <c r="B51" s="197" t="s">
        <v>133</v>
      </c>
      <c r="C51" s="277"/>
      <c r="D51" s="277"/>
      <c r="E51" s="273" t="str">
        <f>'hoofdrekenen 3-8 (2)'!$G$35</f>
        <v/>
      </c>
      <c r="F51" s="274"/>
      <c r="G51" s="275" t="str">
        <f>'hoofdrekenen 3-8 (2)'!$I$35</f>
        <v/>
      </c>
      <c r="H51" s="275"/>
      <c r="I51" s="282" t="str">
        <f>'hoofdrekenen 3-8 (2)'!$K$35</f>
        <v/>
      </c>
      <c r="J51" s="282"/>
      <c r="K51" s="282" t="str">
        <f>'hoofdrekenen 3-8 (2)'!$M$35</f>
        <v/>
      </c>
      <c r="L51" s="282"/>
      <c r="M51" s="282" t="str">
        <f>'hoofdrekenen 3-8 (2)'!$O$35</f>
        <v/>
      </c>
      <c r="N51" s="282"/>
      <c r="O51" s="282" t="str">
        <f>'hoofdrekenen 3-8 (2)'!$Q$35</f>
        <v/>
      </c>
      <c r="P51" s="282"/>
      <c r="Q51" s="282" t="str">
        <f>'hoofdrekenen 3-8 (2)'!$S$35</f>
        <v/>
      </c>
      <c r="R51" s="283"/>
      <c r="T51" s="186" t="e">
        <f>'hoofdrekenen 3-8 (2)'!$H$12</f>
        <v>#DIV/0!</v>
      </c>
      <c r="U51" s="186" t="e">
        <f>'hoofdrekenen 3-8 (2)'!$J$12</f>
        <v>#DIV/0!</v>
      </c>
      <c r="V51" s="186" t="e">
        <f>'hoofdrekenen 3-8 (2)'!$L$12</f>
        <v>#DIV/0!</v>
      </c>
      <c r="W51" s="186" t="e">
        <f>'hoofdrekenen 3-8 (2)'!$N$12</f>
        <v>#DIV/0!</v>
      </c>
      <c r="X51" s="186" t="e">
        <f>'hoofdrekenen 3-8 (2)'!$P$12</f>
        <v>#DIV/0!</v>
      </c>
    </row>
    <row r="52" spans="2:24" ht="20" customHeight="1" thickBot="1" x14ac:dyDescent="0.3">
      <c r="B52" s="261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3"/>
      <c r="T52" s="186"/>
      <c r="U52" s="186"/>
      <c r="V52" s="186"/>
      <c r="W52" s="186"/>
      <c r="X52" s="186"/>
    </row>
    <row r="53" spans="2:24" ht="20" customHeight="1" x14ac:dyDescent="0.25">
      <c r="B53" s="194" t="s">
        <v>132</v>
      </c>
      <c r="C53" s="264">
        <f>knoppenblad!$L$12</f>
        <v>2023</v>
      </c>
      <c r="D53" s="264">
        <f>knoppenblad!$N$12</f>
        <v>2024</v>
      </c>
      <c r="E53" s="278" t="str">
        <f>'hoofdrekenen 3-8 (3)'!$G$34</f>
        <v/>
      </c>
      <c r="F53" s="279"/>
      <c r="G53" s="269" t="str">
        <f>'hoofdrekenen 3-8 (3)'!$I$34</f>
        <v/>
      </c>
      <c r="H53" s="269"/>
      <c r="I53" s="269" t="str">
        <f>'hoofdrekenen 3-8 (3)'!$K$34</f>
        <v/>
      </c>
      <c r="J53" s="269"/>
      <c r="K53" s="269" t="str">
        <f>'hoofdrekenen 3-8 (3)'!$M$34</f>
        <v/>
      </c>
      <c r="L53" s="269"/>
      <c r="M53" s="269" t="str">
        <f>'hoofdrekenen 3-8 (3)'!$O$34</f>
        <v/>
      </c>
      <c r="N53" s="269"/>
      <c r="O53" s="269" t="str">
        <f>'hoofdrekenen 3-8 (3)'!$Q$34</f>
        <v/>
      </c>
      <c r="P53" s="269"/>
      <c r="Q53" s="269" t="str">
        <f>'hoofdrekenen 3-8 (3)'!$S$34</f>
        <v/>
      </c>
      <c r="R53" s="270"/>
      <c r="T53" s="186">
        <f>'hoofdrekenen 3-8'!$I$12</f>
        <v>0.39087301587301582</v>
      </c>
      <c r="U53" s="186">
        <f>'hoofdrekenen 3-8'!$K$12</f>
        <v>0.35019841269841273</v>
      </c>
      <c r="V53" s="186">
        <f>'hoofdrekenen 3-8'!$M$12</f>
        <v>0.17956349206349206</v>
      </c>
      <c r="W53" s="186">
        <f>'hoofdrekenen 3-8'!$O$12</f>
        <v>7.9365079365079361E-2</v>
      </c>
      <c r="X53" s="186">
        <f>'hoofdrekenen 3-8'!$Q$12</f>
        <v>0</v>
      </c>
    </row>
    <row r="54" spans="2:24" ht="20" customHeight="1" thickBot="1" x14ac:dyDescent="0.3">
      <c r="B54" s="198" t="s">
        <v>133</v>
      </c>
      <c r="C54" s="265"/>
      <c r="D54" s="265"/>
      <c r="E54" s="290" t="str">
        <f>'hoofdrekenen 3-8 (3)'!$G$35</f>
        <v/>
      </c>
      <c r="F54" s="291"/>
      <c r="G54" s="284" t="str">
        <f>'hoofdrekenen 3-8 (3)'!$I$35</f>
        <v/>
      </c>
      <c r="H54" s="284"/>
      <c r="I54" s="284" t="str">
        <f>'hoofdrekenen 3-8 (3)'!$K$35</f>
        <v/>
      </c>
      <c r="J54" s="284"/>
      <c r="K54" s="284" t="str">
        <f>'hoofdrekenen 3-8 (3)'!$M$35</f>
        <v/>
      </c>
      <c r="L54" s="284"/>
      <c r="M54" s="284" t="str">
        <f>'hoofdrekenen 3-8 (3)'!$O$35</f>
        <v/>
      </c>
      <c r="N54" s="284"/>
      <c r="O54" s="284" t="str">
        <f>'hoofdrekenen 3-8 (3)'!$Q$35</f>
        <v/>
      </c>
      <c r="P54" s="284"/>
      <c r="Q54" s="284" t="str">
        <f>'hoofdrekenen 3-8 (3)'!$S$35</f>
        <v/>
      </c>
      <c r="R54" s="285"/>
      <c r="T54" s="186">
        <f>'hoofdrekenen 3-8'!$H$12</f>
        <v>0.19047619047619047</v>
      </c>
      <c r="U54" s="186">
        <f>'hoofdrekenen 3-8'!$J$12</f>
        <v>0.55238095238095231</v>
      </c>
      <c r="V54" s="186">
        <f>'hoofdrekenen 3-8'!$L$12</f>
        <v>0.22857142857142856</v>
      </c>
      <c r="W54" s="186">
        <f>'hoofdrekenen 3-8'!$N$12</f>
        <v>0</v>
      </c>
      <c r="X54" s="186">
        <f>'hoofdrekenen 3-8'!$P$12</f>
        <v>2.8571428571428571E-2</v>
      </c>
    </row>
    <row r="55" spans="2:24" ht="13.5" thickTop="1" thickBot="1" x14ac:dyDescent="0.3"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</row>
    <row r="56" spans="2:24" ht="30" customHeight="1" thickTop="1" thickBot="1" x14ac:dyDescent="0.3">
      <c r="B56" s="266" t="s">
        <v>135</v>
      </c>
      <c r="C56" s="267"/>
      <c r="D56" s="271"/>
      <c r="E56" s="286" t="s">
        <v>122</v>
      </c>
      <c r="F56" s="287"/>
      <c r="G56" s="286" t="s">
        <v>123</v>
      </c>
      <c r="H56" s="287"/>
      <c r="I56" s="288" t="s">
        <v>124</v>
      </c>
      <c r="J56" s="287"/>
      <c r="K56" s="286" t="s">
        <v>125</v>
      </c>
      <c r="L56" s="287"/>
      <c r="M56" s="286" t="s">
        <v>126</v>
      </c>
      <c r="N56" s="287"/>
      <c r="O56" s="286" t="s">
        <v>127</v>
      </c>
      <c r="P56" s="287"/>
      <c r="Q56" s="286" t="s">
        <v>66</v>
      </c>
      <c r="R56" s="296"/>
      <c r="T56" s="185" t="s">
        <v>0</v>
      </c>
      <c r="U56" s="185" t="s">
        <v>1</v>
      </c>
      <c r="V56" s="185" t="s">
        <v>2</v>
      </c>
      <c r="W56" s="185" t="s">
        <v>3</v>
      </c>
      <c r="X56" s="185" t="s">
        <v>4</v>
      </c>
    </row>
    <row r="57" spans="2:24" ht="20" customHeight="1" x14ac:dyDescent="0.25">
      <c r="B57" s="194" t="s">
        <v>132</v>
      </c>
      <c r="C57" s="264">
        <f>knoppenblad!$D$12</f>
        <v>2021</v>
      </c>
      <c r="D57" s="264">
        <f>knoppenblad!$F$12</f>
        <v>2022</v>
      </c>
      <c r="E57" s="269" t="str">
        <f>'rekenen-wiskunde 3-8'!$G$34</f>
        <v/>
      </c>
      <c r="F57" s="269"/>
      <c r="G57" s="269">
        <f>'rekenen-wiskunde 3-8'!$I$34</f>
        <v>0.66666666666666663</v>
      </c>
      <c r="H57" s="269"/>
      <c r="I57" s="269">
        <f>'rekenen-wiskunde 3-8'!$K$34</f>
        <v>1</v>
      </c>
      <c r="J57" s="269"/>
      <c r="K57" s="269">
        <f>'rekenen-wiskunde 3-8'!$M$34</f>
        <v>1</v>
      </c>
      <c r="L57" s="269"/>
      <c r="M57" s="269">
        <f>'rekenen-wiskunde 3-8'!$O$34</f>
        <v>0.25</v>
      </c>
      <c r="N57" s="269"/>
      <c r="O57" s="269">
        <f>'rekenen-wiskunde 3-8'!$Q$34</f>
        <v>0.71428571428571419</v>
      </c>
      <c r="P57" s="269"/>
      <c r="Q57" s="269">
        <f>'rekenen-wiskunde 3-8'!$S$34</f>
        <v>0.72619047619047605</v>
      </c>
      <c r="R57" s="270"/>
      <c r="T57" s="186">
        <f>'rekenen-wiskunde 3-8 (3)'!$I$12</f>
        <v>0</v>
      </c>
      <c r="U57" s="186">
        <f>'rekenen-wiskunde 3-8 (3)'!$K$12</f>
        <v>0</v>
      </c>
      <c r="V57" s="186">
        <f>'rekenen-wiskunde 3-8 (3)'!$M$12</f>
        <v>0</v>
      </c>
      <c r="W57" s="186">
        <f>'rekenen-wiskunde 3-8 (3)'!$O$12</f>
        <v>0</v>
      </c>
      <c r="X57" s="186">
        <f>'rekenen-wiskunde 3-8 (3)'!$Q$12</f>
        <v>0</v>
      </c>
    </row>
    <row r="58" spans="2:24" ht="20" customHeight="1" thickBot="1" x14ac:dyDescent="0.3">
      <c r="B58" s="195" t="s">
        <v>133</v>
      </c>
      <c r="C58" s="272"/>
      <c r="D58" s="272"/>
      <c r="E58" s="273" t="str">
        <f>'rekenen-wiskunde 3-8'!$G$35</f>
        <v/>
      </c>
      <c r="F58" s="274"/>
      <c r="G58" s="275" t="str">
        <f>'rekenen-wiskunde 3-8'!$I$35</f>
        <v/>
      </c>
      <c r="H58" s="275"/>
      <c r="I58" s="275" t="str">
        <f>'rekenen-wiskunde 3-8'!$K$35</f>
        <v/>
      </c>
      <c r="J58" s="275"/>
      <c r="K58" s="275">
        <f>'rekenen-wiskunde 3-8'!$M$35</f>
        <v>0.66666666666666663</v>
      </c>
      <c r="L58" s="275"/>
      <c r="M58" s="275">
        <f>'rekenen-wiskunde 3-8'!$O$35</f>
        <v>0.5</v>
      </c>
      <c r="N58" s="275"/>
      <c r="O58" s="275">
        <f>'rekenen-wiskunde 3-8'!$Q$35</f>
        <v>0.2857142857142857</v>
      </c>
      <c r="P58" s="275"/>
      <c r="Q58" s="275">
        <f>'rekenen-wiskunde 3-8'!$S$35</f>
        <v>0.48412698412698402</v>
      </c>
      <c r="R58" s="289"/>
      <c r="T58" s="186" t="e">
        <f>'rekenen-wiskunde 3-8 (3)'!$H$12</f>
        <v>#DIV/0!</v>
      </c>
      <c r="U58" s="186" t="e">
        <f>'rekenen-wiskunde 3-8 (3)'!$J$12</f>
        <v>#DIV/0!</v>
      </c>
      <c r="V58" s="186" t="e">
        <f>'rekenen-wiskunde 3-8 (3)'!$L$12</f>
        <v>#DIV/0!</v>
      </c>
      <c r="W58" s="186" t="e">
        <f>'rekenen-wiskunde 3-8 (3)'!$N$12</f>
        <v>#DIV/0!</v>
      </c>
      <c r="X58" s="186" t="e">
        <f>'rekenen-wiskunde 3-8 (3)'!$P$12</f>
        <v>#DIV/0!</v>
      </c>
    </row>
    <row r="59" spans="2:24" ht="20" customHeight="1" thickBot="1" x14ac:dyDescent="0.3">
      <c r="B59" s="261"/>
      <c r="C59" s="262"/>
      <c r="D59" s="262"/>
      <c r="E59" s="262"/>
      <c r="F59" s="262"/>
      <c r="G59" s="262"/>
      <c r="H59" s="262"/>
      <c r="I59" s="262"/>
      <c r="J59" s="262"/>
      <c r="K59" s="262"/>
      <c r="L59" s="262"/>
      <c r="M59" s="262"/>
      <c r="N59" s="262"/>
      <c r="O59" s="262"/>
      <c r="P59" s="262"/>
      <c r="Q59" s="262"/>
      <c r="R59" s="263"/>
      <c r="T59" s="186"/>
      <c r="U59" s="186"/>
      <c r="V59" s="186"/>
      <c r="W59" s="186"/>
      <c r="X59" s="186"/>
    </row>
    <row r="60" spans="2:24" ht="20" customHeight="1" x14ac:dyDescent="0.25">
      <c r="B60" s="196" t="s">
        <v>132</v>
      </c>
      <c r="C60" s="276">
        <f>knoppenblad!$H$12</f>
        <v>2022</v>
      </c>
      <c r="D60" s="276">
        <f>knoppenblad!$J$12</f>
        <v>2023</v>
      </c>
      <c r="E60" s="278" t="str">
        <f>'rekenen-wiskunde 3-8 (2)'!$G$34</f>
        <v/>
      </c>
      <c r="F60" s="279"/>
      <c r="G60" s="269" t="str">
        <f>'rekenen-wiskunde 3-8 (2)'!$I$34</f>
        <v/>
      </c>
      <c r="H60" s="269"/>
      <c r="I60" s="280" t="str">
        <f>'rekenen-wiskunde 3-8 (2)'!$K$34</f>
        <v/>
      </c>
      <c r="J60" s="280"/>
      <c r="K60" s="280" t="str">
        <f>'rekenen-wiskunde 3-8 (2)'!$M$34</f>
        <v/>
      </c>
      <c r="L60" s="280"/>
      <c r="M60" s="280" t="str">
        <f>'rekenen-wiskunde 3-8 (2)'!$O$34</f>
        <v/>
      </c>
      <c r="N60" s="280"/>
      <c r="O60" s="280" t="str">
        <f>'rekenen-wiskunde 3-8 (2)'!$Q$34</f>
        <v/>
      </c>
      <c r="P60" s="280"/>
      <c r="Q60" s="280" t="str">
        <f>'rekenen-wiskunde 3-8 (2)'!$S$34</f>
        <v/>
      </c>
      <c r="R60" s="281"/>
      <c r="T60" s="186" t="e">
        <f>'rekenen-wiskunde 3-8 (2)'!$I$12</f>
        <v>#DIV/0!</v>
      </c>
      <c r="U60" s="186" t="e">
        <f>'rekenen-wiskunde 3-8 (2)'!$K$12</f>
        <v>#DIV/0!</v>
      </c>
      <c r="V60" s="186" t="e">
        <f>'rekenen-wiskunde 3-8 (2)'!$M$12</f>
        <v>#DIV/0!</v>
      </c>
      <c r="W60" s="186" t="e">
        <f>'rekenen-wiskunde 3-8 (2)'!$O$12</f>
        <v>#DIV/0!</v>
      </c>
      <c r="X60" s="186">
        <f>'rekenen-wiskunde 3-8 (2)'!$Q$12</f>
        <v>0</v>
      </c>
    </row>
    <row r="61" spans="2:24" ht="20" customHeight="1" thickBot="1" x14ac:dyDescent="0.3">
      <c r="B61" s="197" t="s">
        <v>133</v>
      </c>
      <c r="C61" s="277"/>
      <c r="D61" s="277"/>
      <c r="E61" s="273" t="str">
        <f>'rekenen-wiskunde 3-8 (2)'!$G$35</f>
        <v/>
      </c>
      <c r="F61" s="274"/>
      <c r="G61" s="275" t="str">
        <f>'rekenen-wiskunde 3-8 (2)'!$I$35</f>
        <v/>
      </c>
      <c r="H61" s="275"/>
      <c r="I61" s="282" t="str">
        <f>'rekenen-wiskunde 3-8 (2)'!$K$35</f>
        <v/>
      </c>
      <c r="J61" s="282"/>
      <c r="K61" s="282" t="str">
        <f>'rekenen-wiskunde 3-8 (2)'!$M$35</f>
        <v/>
      </c>
      <c r="L61" s="282"/>
      <c r="M61" s="282" t="str">
        <f>'rekenen-wiskunde 3-8 (2)'!$O$35</f>
        <v/>
      </c>
      <c r="N61" s="282"/>
      <c r="O61" s="282" t="str">
        <f>'rekenen-wiskunde 3-8 (2)'!$Q$35</f>
        <v/>
      </c>
      <c r="P61" s="282"/>
      <c r="Q61" s="282" t="str">
        <f>'rekenen-wiskunde 3-8 (2)'!$S$35</f>
        <v/>
      </c>
      <c r="R61" s="283"/>
      <c r="T61" s="186" t="e">
        <f>'rekenen-wiskunde 3-8 (2)'!$H$12</f>
        <v>#DIV/0!</v>
      </c>
      <c r="U61" s="186" t="e">
        <f>'rekenen-wiskunde 3-8 (2)'!$J$12</f>
        <v>#DIV/0!</v>
      </c>
      <c r="V61" s="186" t="e">
        <f>'rekenen-wiskunde 3-8 (2)'!$L$12</f>
        <v>#DIV/0!</v>
      </c>
      <c r="W61" s="186" t="e">
        <f>'rekenen-wiskunde 3-8 (2)'!$N$12</f>
        <v>#DIV/0!</v>
      </c>
      <c r="X61" s="186" t="e">
        <f>'rekenen-wiskunde 3-8 (2)'!$P$12</f>
        <v>#DIV/0!</v>
      </c>
    </row>
    <row r="62" spans="2:24" ht="20" customHeight="1" thickBot="1" x14ac:dyDescent="0.3">
      <c r="B62" s="261"/>
      <c r="C62" s="262"/>
      <c r="D62" s="262"/>
      <c r="E62" s="262"/>
      <c r="F62" s="262"/>
      <c r="G62" s="262"/>
      <c r="H62" s="262"/>
      <c r="I62" s="262"/>
      <c r="J62" s="262"/>
      <c r="K62" s="262"/>
      <c r="L62" s="262"/>
      <c r="M62" s="262"/>
      <c r="N62" s="262"/>
      <c r="O62" s="262"/>
      <c r="P62" s="262"/>
      <c r="Q62" s="262"/>
      <c r="R62" s="263"/>
      <c r="T62" s="186"/>
      <c r="U62" s="186"/>
      <c r="V62" s="186"/>
      <c r="W62" s="186"/>
      <c r="X62" s="186"/>
    </row>
    <row r="63" spans="2:24" ht="20" customHeight="1" x14ac:dyDescent="0.25">
      <c r="B63" s="194" t="s">
        <v>132</v>
      </c>
      <c r="C63" s="264">
        <f>knoppenblad!$L$12</f>
        <v>2023</v>
      </c>
      <c r="D63" s="264">
        <f>knoppenblad!$N$12</f>
        <v>2024</v>
      </c>
      <c r="E63" s="278" t="str">
        <f>'rekenen-wiskunde 3-8 (3)'!$G$34</f>
        <v/>
      </c>
      <c r="F63" s="279"/>
      <c r="G63" s="269" t="str">
        <f>'rekenen-wiskunde 3-8 (3)'!$I$34</f>
        <v/>
      </c>
      <c r="H63" s="269"/>
      <c r="I63" s="269" t="str">
        <f>'rekenen-wiskunde 3-8 (3)'!$K$34</f>
        <v/>
      </c>
      <c r="J63" s="269"/>
      <c r="K63" s="269" t="str">
        <f>'rekenen-wiskunde 3-8 (3)'!$M$34</f>
        <v/>
      </c>
      <c r="L63" s="269"/>
      <c r="M63" s="269" t="str">
        <f>'rekenen-wiskunde 3-8 (3)'!$O$34</f>
        <v/>
      </c>
      <c r="N63" s="269"/>
      <c r="O63" s="269" t="str">
        <f>'rekenen-wiskunde 3-8 (3)'!$Q$34</f>
        <v/>
      </c>
      <c r="P63" s="269"/>
      <c r="Q63" s="269" t="str">
        <f>'rekenen-wiskunde 3-8 (3)'!$S$34</f>
        <v/>
      </c>
      <c r="R63" s="270"/>
      <c r="T63" s="186">
        <f>'rekenen-wiskunde 3-8'!$I$12</f>
        <v>6.5476190476190479E-2</v>
      </c>
      <c r="U63" s="186">
        <f>'rekenen-wiskunde 3-8'!$K$12</f>
        <v>0.1765873015873016</v>
      </c>
      <c r="V63" s="186">
        <f>'rekenen-wiskunde 3-8'!$M$12</f>
        <v>0.2341269841269841</v>
      </c>
      <c r="W63" s="186">
        <f>'rekenen-wiskunde 3-8'!$O$12</f>
        <v>2.3809523809523808E-2</v>
      </c>
      <c r="X63" s="186">
        <f>'rekenen-wiskunde 3-8'!$Q$12</f>
        <v>0</v>
      </c>
    </row>
    <row r="64" spans="2:24" ht="20" customHeight="1" thickBot="1" x14ac:dyDescent="0.3">
      <c r="B64" s="198" t="s">
        <v>133</v>
      </c>
      <c r="C64" s="265"/>
      <c r="D64" s="265"/>
      <c r="E64" s="290" t="str">
        <f>'rekenen-wiskunde 3-8 (3)'!$G$35</f>
        <v/>
      </c>
      <c r="F64" s="291"/>
      <c r="G64" s="284" t="str">
        <f>'rekenen-wiskunde 3-8 (3)'!$I$35</f>
        <v/>
      </c>
      <c r="H64" s="284"/>
      <c r="I64" s="284" t="str">
        <f>'rekenen-wiskunde 3-8 (3)'!$K$35</f>
        <v/>
      </c>
      <c r="J64" s="284"/>
      <c r="K64" s="284" t="str">
        <f>'rekenen-wiskunde 3-8 (3)'!$M$35</f>
        <v/>
      </c>
      <c r="L64" s="284"/>
      <c r="M64" s="284" t="str">
        <f>'rekenen-wiskunde 3-8 (3)'!$O$35</f>
        <v/>
      </c>
      <c r="N64" s="284"/>
      <c r="O64" s="284" t="str">
        <f>'rekenen-wiskunde 3-8 (3)'!$Q$35</f>
        <v/>
      </c>
      <c r="P64" s="284"/>
      <c r="Q64" s="284" t="str">
        <f>'rekenen-wiskunde 3-8 (3)'!$S$35</f>
        <v/>
      </c>
      <c r="R64" s="285"/>
      <c r="T64" s="186">
        <f>'rekenen-wiskunde 3-8'!$H$12</f>
        <v>0.44047619047619041</v>
      </c>
      <c r="U64" s="186">
        <f>'rekenen-wiskunde 3-8'!$J$12</f>
        <v>0.2857142857142857</v>
      </c>
      <c r="V64" s="186">
        <f>'rekenen-wiskunde 3-8'!$L$12</f>
        <v>0.27380952380952384</v>
      </c>
      <c r="W64" s="186">
        <f>'rekenen-wiskunde 3-8'!$N$12</f>
        <v>0</v>
      </c>
      <c r="X64" s="186">
        <f>'rekenen-wiskunde 3-8'!$P$12</f>
        <v>0</v>
      </c>
    </row>
    <row r="65" spans="3:18" ht="13" thickTop="1" x14ac:dyDescent="0.25"/>
    <row r="66" spans="3:18" ht="13" x14ac:dyDescent="0.3">
      <c r="C66" s="187"/>
      <c r="D66" s="187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</row>
  </sheetData>
  <sheetProtection sheet="1" objects="1" scenarios="1"/>
  <mergeCells count="351">
    <mergeCell ref="K13:L13"/>
    <mergeCell ref="M13:N13"/>
    <mergeCell ref="O13:P13"/>
    <mergeCell ref="Q21:R21"/>
    <mergeCell ref="C17:C18"/>
    <mergeCell ref="D17:D18"/>
    <mergeCell ref="E18:F18"/>
    <mergeCell ref="G18:H18"/>
    <mergeCell ref="I18:J18"/>
    <mergeCell ref="K18:L18"/>
    <mergeCell ref="M18:N18"/>
    <mergeCell ref="O18:P18"/>
    <mergeCell ref="Q18:R18"/>
    <mergeCell ref="B12:R12"/>
    <mergeCell ref="O16:P16"/>
    <mergeCell ref="Q16:R16"/>
    <mergeCell ref="E17:F17"/>
    <mergeCell ref="G17:H17"/>
    <mergeCell ref="I17:J17"/>
    <mergeCell ref="K17:L17"/>
    <mergeCell ref="M17:N17"/>
    <mergeCell ref="O17:P17"/>
    <mergeCell ref="Q17:R17"/>
    <mergeCell ref="E16:F16"/>
    <mergeCell ref="G16:H16"/>
    <mergeCell ref="I16:J16"/>
    <mergeCell ref="K16:L16"/>
    <mergeCell ref="M16:N16"/>
    <mergeCell ref="C13:C14"/>
    <mergeCell ref="D13:D14"/>
    <mergeCell ref="I14:J14"/>
    <mergeCell ref="K14:L14"/>
    <mergeCell ref="M14:N14"/>
    <mergeCell ref="O14:P14"/>
    <mergeCell ref="E13:F13"/>
    <mergeCell ref="G13:H13"/>
    <mergeCell ref="I13:J13"/>
    <mergeCell ref="K8:L8"/>
    <mergeCell ref="M8:N8"/>
    <mergeCell ref="O8:P8"/>
    <mergeCell ref="B9:R9"/>
    <mergeCell ref="Q10:R10"/>
    <mergeCell ref="Q11:R11"/>
    <mergeCell ref="E10:F10"/>
    <mergeCell ref="G10:H10"/>
    <mergeCell ref="I10:J10"/>
    <mergeCell ref="K10:L10"/>
    <mergeCell ref="M10:N10"/>
    <mergeCell ref="O10:P10"/>
    <mergeCell ref="K11:L11"/>
    <mergeCell ref="M11:N11"/>
    <mergeCell ref="O11:P11"/>
    <mergeCell ref="Q63:R63"/>
    <mergeCell ref="E64:F64"/>
    <mergeCell ref="G64:H64"/>
    <mergeCell ref="I64:J64"/>
    <mergeCell ref="K64:L64"/>
    <mergeCell ref="M64:N64"/>
    <mergeCell ref="O64:P64"/>
    <mergeCell ref="Q64:R64"/>
    <mergeCell ref="E63:F63"/>
    <mergeCell ref="G63:H63"/>
    <mergeCell ref="I63:J63"/>
    <mergeCell ref="K63:L63"/>
    <mergeCell ref="M63:N63"/>
    <mergeCell ref="O63:P63"/>
    <mergeCell ref="C60:C61"/>
    <mergeCell ref="D60:D61"/>
    <mergeCell ref="E60:F60"/>
    <mergeCell ref="G60:H60"/>
    <mergeCell ref="I60:J60"/>
    <mergeCell ref="K60:L60"/>
    <mergeCell ref="M60:N60"/>
    <mergeCell ref="O60:P60"/>
    <mergeCell ref="Q60:R60"/>
    <mergeCell ref="E61:F61"/>
    <mergeCell ref="G61:H61"/>
    <mergeCell ref="I61:J61"/>
    <mergeCell ref="K61:L61"/>
    <mergeCell ref="M61:N61"/>
    <mergeCell ref="O61:P61"/>
    <mergeCell ref="Q61:R61"/>
    <mergeCell ref="O54:P54"/>
    <mergeCell ref="Q54:R54"/>
    <mergeCell ref="B52:R52"/>
    <mergeCell ref="C53:C54"/>
    <mergeCell ref="D53:D54"/>
    <mergeCell ref="E53:F53"/>
    <mergeCell ref="O56:P56"/>
    <mergeCell ref="Q56:R56"/>
    <mergeCell ref="B59:R59"/>
    <mergeCell ref="G56:H56"/>
    <mergeCell ref="I56:J56"/>
    <mergeCell ref="K56:L56"/>
    <mergeCell ref="M56:N56"/>
    <mergeCell ref="E54:F54"/>
    <mergeCell ref="G54:H54"/>
    <mergeCell ref="I54:J54"/>
    <mergeCell ref="K54:L54"/>
    <mergeCell ref="M54:N54"/>
    <mergeCell ref="I58:J58"/>
    <mergeCell ref="K58:L58"/>
    <mergeCell ref="M58:N58"/>
    <mergeCell ref="O58:P58"/>
    <mergeCell ref="Q58:R58"/>
    <mergeCell ref="E56:F56"/>
    <mergeCell ref="B42:R42"/>
    <mergeCell ref="C43:C44"/>
    <mergeCell ref="D43:D44"/>
    <mergeCell ref="E43:F43"/>
    <mergeCell ref="O46:P46"/>
    <mergeCell ref="Q46:R46"/>
    <mergeCell ref="E47:F47"/>
    <mergeCell ref="G47:H47"/>
    <mergeCell ref="I47:J47"/>
    <mergeCell ref="K47:L47"/>
    <mergeCell ref="M47:N47"/>
    <mergeCell ref="O47:P47"/>
    <mergeCell ref="Q47:R47"/>
    <mergeCell ref="G43:H43"/>
    <mergeCell ref="I43:J43"/>
    <mergeCell ref="K43:L43"/>
    <mergeCell ref="M43:N43"/>
    <mergeCell ref="O43:P43"/>
    <mergeCell ref="Q43:R43"/>
    <mergeCell ref="E44:F44"/>
    <mergeCell ref="G44:H44"/>
    <mergeCell ref="I44:J44"/>
    <mergeCell ref="K44:L44"/>
    <mergeCell ref="M44:N44"/>
    <mergeCell ref="M34:N34"/>
    <mergeCell ref="O34:P34"/>
    <mergeCell ref="Q34:R34"/>
    <mergeCell ref="O36:P36"/>
    <mergeCell ref="Q36:R36"/>
    <mergeCell ref="E37:F37"/>
    <mergeCell ref="G37:H37"/>
    <mergeCell ref="I37:J37"/>
    <mergeCell ref="K37:L37"/>
    <mergeCell ref="M37:N37"/>
    <mergeCell ref="O37:P37"/>
    <mergeCell ref="Q37:R37"/>
    <mergeCell ref="B26:D26"/>
    <mergeCell ref="B19:R19"/>
    <mergeCell ref="B22:R22"/>
    <mergeCell ref="O26:P26"/>
    <mergeCell ref="Q26:R26"/>
    <mergeCell ref="E27:F27"/>
    <mergeCell ref="G27:H27"/>
    <mergeCell ref="I27:J27"/>
    <mergeCell ref="K27:L27"/>
    <mergeCell ref="M27:N27"/>
    <mergeCell ref="O27:P27"/>
    <mergeCell ref="Q27:R27"/>
    <mergeCell ref="M24:N24"/>
    <mergeCell ref="O24:P24"/>
    <mergeCell ref="Q24:R24"/>
    <mergeCell ref="C23:C24"/>
    <mergeCell ref="D23:D24"/>
    <mergeCell ref="E24:F24"/>
    <mergeCell ref="G24:H24"/>
    <mergeCell ref="I24:J24"/>
    <mergeCell ref="K24:L24"/>
    <mergeCell ref="C20:C21"/>
    <mergeCell ref="D20:D21"/>
    <mergeCell ref="E21:F21"/>
    <mergeCell ref="E26:F26"/>
    <mergeCell ref="G26:H26"/>
    <mergeCell ref="I26:J26"/>
    <mergeCell ref="K26:L26"/>
    <mergeCell ref="M26:N26"/>
    <mergeCell ref="Q20:R20"/>
    <mergeCell ref="E23:F23"/>
    <mergeCell ref="G23:H23"/>
    <mergeCell ref="I23:J23"/>
    <mergeCell ref="K23:L23"/>
    <mergeCell ref="M23:N23"/>
    <mergeCell ref="O23:P23"/>
    <mergeCell ref="Q23:R23"/>
    <mergeCell ref="E20:F20"/>
    <mergeCell ref="G20:H20"/>
    <mergeCell ref="I20:J20"/>
    <mergeCell ref="K20:L20"/>
    <mergeCell ref="M20:N20"/>
    <mergeCell ref="O20:P20"/>
    <mergeCell ref="G21:H21"/>
    <mergeCell ref="I21:J21"/>
    <mergeCell ref="K21:L21"/>
    <mergeCell ref="M21:N21"/>
    <mergeCell ref="O21:P21"/>
    <mergeCell ref="B16:D16"/>
    <mergeCell ref="Q6:R6"/>
    <mergeCell ref="E7:F7"/>
    <mergeCell ref="G7:H7"/>
    <mergeCell ref="I7:J7"/>
    <mergeCell ref="K7:L7"/>
    <mergeCell ref="M7:N7"/>
    <mergeCell ref="O7:P7"/>
    <mergeCell ref="Q7:R7"/>
    <mergeCell ref="Q8:R8"/>
    <mergeCell ref="E11:F11"/>
    <mergeCell ref="E14:F14"/>
    <mergeCell ref="G11:H11"/>
    <mergeCell ref="G14:H14"/>
    <mergeCell ref="C7:C8"/>
    <mergeCell ref="D7:D8"/>
    <mergeCell ref="C10:C11"/>
    <mergeCell ref="Q14:R14"/>
    <mergeCell ref="Q13:R13"/>
    <mergeCell ref="D10:D11"/>
    <mergeCell ref="I11:J11"/>
    <mergeCell ref="E8:F8"/>
    <mergeCell ref="G8:H8"/>
    <mergeCell ref="I8:J8"/>
    <mergeCell ref="B2:V2"/>
    <mergeCell ref="B4:V4"/>
    <mergeCell ref="T5:AA5"/>
    <mergeCell ref="E6:F6"/>
    <mergeCell ref="G6:H6"/>
    <mergeCell ref="I6:J6"/>
    <mergeCell ref="K6:L6"/>
    <mergeCell ref="M6:N6"/>
    <mergeCell ref="O6:P6"/>
    <mergeCell ref="C33:C34"/>
    <mergeCell ref="D33:D34"/>
    <mergeCell ref="E28:F28"/>
    <mergeCell ref="G28:H28"/>
    <mergeCell ref="I28:J28"/>
    <mergeCell ref="E34:F34"/>
    <mergeCell ref="G34:H34"/>
    <mergeCell ref="I34:J34"/>
    <mergeCell ref="B32:R32"/>
    <mergeCell ref="Q30:R30"/>
    <mergeCell ref="E33:F33"/>
    <mergeCell ref="G33:H33"/>
    <mergeCell ref="I33:J33"/>
    <mergeCell ref="K33:L33"/>
    <mergeCell ref="M33:N33"/>
    <mergeCell ref="O33:P33"/>
    <mergeCell ref="Q33:R33"/>
    <mergeCell ref="E30:F30"/>
    <mergeCell ref="G30:H30"/>
    <mergeCell ref="I30:J30"/>
    <mergeCell ref="K30:L30"/>
    <mergeCell ref="M30:N30"/>
    <mergeCell ref="O30:P30"/>
    <mergeCell ref="K34:L34"/>
    <mergeCell ref="K28:L28"/>
    <mergeCell ref="M28:N28"/>
    <mergeCell ref="O28:P28"/>
    <mergeCell ref="Q28:R28"/>
    <mergeCell ref="E31:F31"/>
    <mergeCell ref="G31:H31"/>
    <mergeCell ref="I31:J31"/>
    <mergeCell ref="K31:L31"/>
    <mergeCell ref="M31:N31"/>
    <mergeCell ref="O31:P31"/>
    <mergeCell ref="Q31:R31"/>
    <mergeCell ref="B29:R29"/>
    <mergeCell ref="C27:C28"/>
    <mergeCell ref="D27:D28"/>
    <mergeCell ref="C30:C31"/>
    <mergeCell ref="D30:D31"/>
    <mergeCell ref="B36:D36"/>
    <mergeCell ref="C37:C38"/>
    <mergeCell ref="D37:D38"/>
    <mergeCell ref="E38:F38"/>
    <mergeCell ref="G38:H38"/>
    <mergeCell ref="I38:J38"/>
    <mergeCell ref="K38:L38"/>
    <mergeCell ref="M38:N38"/>
    <mergeCell ref="O38:P38"/>
    <mergeCell ref="E36:F36"/>
    <mergeCell ref="G36:H36"/>
    <mergeCell ref="I36:J36"/>
    <mergeCell ref="K36:L36"/>
    <mergeCell ref="M36:N36"/>
    <mergeCell ref="Q38:R38"/>
    <mergeCell ref="B39:R39"/>
    <mergeCell ref="C40:C41"/>
    <mergeCell ref="D40:D41"/>
    <mergeCell ref="E40:F40"/>
    <mergeCell ref="G40:H40"/>
    <mergeCell ref="I40:J40"/>
    <mergeCell ref="K40:L40"/>
    <mergeCell ref="M40:N40"/>
    <mergeCell ref="O40:P40"/>
    <mergeCell ref="Q40:R40"/>
    <mergeCell ref="E41:F41"/>
    <mergeCell ref="G41:H41"/>
    <mergeCell ref="I41:J41"/>
    <mergeCell ref="K41:L41"/>
    <mergeCell ref="M41:N41"/>
    <mergeCell ref="O41:P41"/>
    <mergeCell ref="Q41:R41"/>
    <mergeCell ref="O44:P44"/>
    <mergeCell ref="Q44:R44"/>
    <mergeCell ref="B46:D46"/>
    <mergeCell ref="C47:C48"/>
    <mergeCell ref="D47:D48"/>
    <mergeCell ref="E48:F48"/>
    <mergeCell ref="G48:H48"/>
    <mergeCell ref="I48:J48"/>
    <mergeCell ref="K48:L48"/>
    <mergeCell ref="M48:N48"/>
    <mergeCell ref="O48:P48"/>
    <mergeCell ref="E46:F46"/>
    <mergeCell ref="G46:H46"/>
    <mergeCell ref="I46:J46"/>
    <mergeCell ref="K46:L46"/>
    <mergeCell ref="M46:N46"/>
    <mergeCell ref="Q48:R48"/>
    <mergeCell ref="D50:D51"/>
    <mergeCell ref="E50:F50"/>
    <mergeCell ref="G50:H50"/>
    <mergeCell ref="I50:J50"/>
    <mergeCell ref="K50:L50"/>
    <mergeCell ref="M50:N50"/>
    <mergeCell ref="O50:P50"/>
    <mergeCell ref="Q50:R50"/>
    <mergeCell ref="E51:F51"/>
    <mergeCell ref="G51:H51"/>
    <mergeCell ref="I51:J51"/>
    <mergeCell ref="K51:L51"/>
    <mergeCell ref="M51:N51"/>
    <mergeCell ref="O51:P51"/>
    <mergeCell ref="Q51:R51"/>
    <mergeCell ref="B62:R62"/>
    <mergeCell ref="C63:C64"/>
    <mergeCell ref="D63:D64"/>
    <mergeCell ref="B6:D6"/>
    <mergeCell ref="G53:H53"/>
    <mergeCell ref="I53:J53"/>
    <mergeCell ref="K53:L53"/>
    <mergeCell ref="M53:N53"/>
    <mergeCell ref="O53:P53"/>
    <mergeCell ref="Q53:R53"/>
    <mergeCell ref="B56:D56"/>
    <mergeCell ref="C57:C58"/>
    <mergeCell ref="D57:D58"/>
    <mergeCell ref="E57:F57"/>
    <mergeCell ref="G57:H57"/>
    <mergeCell ref="I57:J57"/>
    <mergeCell ref="K57:L57"/>
    <mergeCell ref="M57:N57"/>
    <mergeCell ref="O57:P57"/>
    <mergeCell ref="Q57:R57"/>
    <mergeCell ref="E58:F58"/>
    <mergeCell ref="G58:H58"/>
    <mergeCell ref="B49:R49"/>
    <mergeCell ref="C50:C51"/>
  </mergeCells>
  <conditionalFormatting sqref="E7:R8 E17:R18 E27:R28 E10:R11 E13:R14 E20:R21 E23:R24 E30:R31 E33:R34 E37:R38 E40:R41 E43:R44 E47:R48 E50:R51 E53:R54 E57:R58 E60:R61 E63:R64">
    <cfRule type="cellIs" dxfId="2175" priority="35" stopIfTrue="1" operator="between">
      <formula>0</formula>
      <formula>0.25</formula>
    </cfRule>
    <cfRule type="cellIs" dxfId="2174" priority="36" stopIfTrue="1" operator="between">
      <formula>0.5</formula>
      <formula>0.75</formula>
    </cfRule>
    <cfRule type="cellIs" dxfId="2173" priority="37" stopIfTrue="1" operator="between">
      <formula>0.75</formula>
      <formula>1</formula>
    </cfRule>
  </conditionalFormatting>
  <conditionalFormatting sqref="E7:R8 I10:R11 I13:R14">
    <cfRule type="cellIs" dxfId="2172" priority="34" operator="equal">
      <formula>""</formula>
    </cfRule>
  </conditionalFormatting>
  <conditionalFormatting sqref="E27:R28 E30:R31 E33:R34">
    <cfRule type="cellIs" dxfId="2171" priority="32" operator="equal">
      <formula>""</formula>
    </cfRule>
  </conditionalFormatting>
  <conditionalFormatting sqref="C10:R10 E11:R11 I13:R14">
    <cfRule type="cellIs" dxfId="2170" priority="28" operator="equal">
      <formula>""</formula>
    </cfRule>
  </conditionalFormatting>
  <conditionalFormatting sqref="C13:R13 E14:R14">
    <cfRule type="cellIs" dxfId="2169" priority="27" operator="equal">
      <formula>""</formula>
    </cfRule>
  </conditionalFormatting>
  <conditionalFormatting sqref="E17:R18 I20:R21 I23:R24">
    <cfRule type="cellIs" dxfId="2168" priority="26" operator="equal">
      <formula>""</formula>
    </cfRule>
  </conditionalFormatting>
  <conditionalFormatting sqref="C20:R20 E21:R21 I23:R24">
    <cfRule type="cellIs" dxfId="2167" priority="25" operator="equal">
      <formula>""</formula>
    </cfRule>
  </conditionalFormatting>
  <conditionalFormatting sqref="C23:R23 E24:R24">
    <cfRule type="cellIs" dxfId="2166" priority="24" operator="equal">
      <formula>""</formula>
    </cfRule>
  </conditionalFormatting>
  <conditionalFormatting sqref="C30:D30">
    <cfRule type="cellIs" dxfId="2165" priority="23" operator="equal">
      <formula>""</formula>
    </cfRule>
  </conditionalFormatting>
  <conditionalFormatting sqref="C33:D33">
    <cfRule type="cellIs" dxfId="2164" priority="22" operator="equal">
      <formula>""</formula>
    </cfRule>
  </conditionalFormatting>
  <conditionalFormatting sqref="E27:R28 I30:R31 I33:R34">
    <cfRule type="cellIs" dxfId="2163" priority="21" operator="equal">
      <formula>""</formula>
    </cfRule>
  </conditionalFormatting>
  <conditionalFormatting sqref="E30:R31 I33:R34">
    <cfRule type="cellIs" dxfId="2162" priority="20" operator="equal">
      <formula>""</formula>
    </cfRule>
  </conditionalFormatting>
  <conditionalFormatting sqref="E33:R34">
    <cfRule type="cellIs" dxfId="2161" priority="19" operator="equal">
      <formula>""</formula>
    </cfRule>
  </conditionalFormatting>
  <conditionalFormatting sqref="E37:R38 E40:R41 E43:R44">
    <cfRule type="cellIs" dxfId="2160" priority="18" operator="equal">
      <formula>""</formula>
    </cfRule>
  </conditionalFormatting>
  <conditionalFormatting sqref="C40:D40">
    <cfRule type="cellIs" dxfId="2159" priority="17" operator="equal">
      <formula>""</formula>
    </cfRule>
  </conditionalFormatting>
  <conditionalFormatting sqref="C43:D43">
    <cfRule type="cellIs" dxfId="2158" priority="16" operator="equal">
      <formula>""</formula>
    </cfRule>
  </conditionalFormatting>
  <conditionalFormatting sqref="E37:R38 I40:R41 I43:R44">
    <cfRule type="cellIs" dxfId="2157" priority="15" operator="equal">
      <formula>""</formula>
    </cfRule>
  </conditionalFormatting>
  <conditionalFormatting sqref="E40:R41 I43:R44">
    <cfRule type="cellIs" dxfId="2156" priority="14" operator="equal">
      <formula>""</formula>
    </cfRule>
  </conditionalFormatting>
  <conditionalFormatting sqref="E43:R44">
    <cfRule type="cellIs" dxfId="2155" priority="13" operator="equal">
      <formula>""</formula>
    </cfRule>
  </conditionalFormatting>
  <conditionalFormatting sqref="E47:R48 E50:R51 E53:R54">
    <cfRule type="cellIs" dxfId="2154" priority="12" operator="equal">
      <formula>""</formula>
    </cfRule>
  </conditionalFormatting>
  <conditionalFormatting sqref="C50:D50">
    <cfRule type="cellIs" dxfId="2153" priority="11" operator="equal">
      <formula>""</formula>
    </cfRule>
  </conditionalFormatting>
  <conditionalFormatting sqref="C53:D53">
    <cfRule type="cellIs" dxfId="2152" priority="10" operator="equal">
      <formula>""</formula>
    </cfRule>
  </conditionalFormatting>
  <conditionalFormatting sqref="E47:R48 I50:R51 I53:R54">
    <cfRule type="cellIs" dxfId="2151" priority="9" operator="equal">
      <formula>""</formula>
    </cfRule>
  </conditionalFormatting>
  <conditionalFormatting sqref="E50:R51 I53:R54">
    <cfRule type="cellIs" dxfId="2150" priority="8" operator="equal">
      <formula>""</formula>
    </cfRule>
  </conditionalFormatting>
  <conditionalFormatting sqref="E53:R54">
    <cfRule type="cellIs" dxfId="2149" priority="7" operator="equal">
      <formula>""</formula>
    </cfRule>
  </conditionalFormatting>
  <conditionalFormatting sqref="E57:R58 E60:R61 E63:R64">
    <cfRule type="cellIs" dxfId="2148" priority="6" operator="equal">
      <formula>""</formula>
    </cfRule>
  </conditionalFormatting>
  <conditionalFormatting sqref="C60:D60">
    <cfRule type="cellIs" dxfId="2147" priority="5" operator="equal">
      <formula>""</formula>
    </cfRule>
  </conditionalFormatting>
  <conditionalFormatting sqref="C63:D63">
    <cfRule type="cellIs" dxfId="2146" priority="4" operator="equal">
      <formula>""</formula>
    </cfRule>
  </conditionalFormatting>
  <conditionalFormatting sqref="E57:R58 I60:R61 I63:R64">
    <cfRule type="cellIs" dxfId="2145" priority="3" operator="equal">
      <formula>""</formula>
    </cfRule>
  </conditionalFormatting>
  <conditionalFormatting sqref="E60:R61 I63:R64">
    <cfRule type="cellIs" dxfId="2144" priority="2" operator="equal">
      <formula>""</formula>
    </cfRule>
  </conditionalFormatting>
  <conditionalFormatting sqref="E63:R64">
    <cfRule type="cellIs" dxfId="2143" priority="1" operator="equal">
      <formula>""</formula>
    </cfRule>
  </conditionalFormatting>
  <pageMargins left="0.23622047244094491" right="0.23622047244094491" top="0.74803149606299213" bottom="0.74803149606299213" header="0.31496062992125984" footer="0.31496062992125984"/>
  <pageSetup paperSize="9" scale="51" orientation="portrait" horizontalDpi="4294967293" r:id="rId1"/>
  <headerFooter alignWithMargins="0">
    <oddHeader>&amp;C&amp;16trendanalyse - opbrengsten</oddHeader>
    <oddFooter>&amp;L&amp;8Harrie Meinen  M SEN&amp;R&amp;P</oddFooter>
  </headerFooter>
  <rowBreaks count="1" manualBreakCount="1">
    <brk id="3" max="29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4884-7618-44A3-B3FB-A00B414077E6}">
  <sheetPr>
    <tabColor indexed="44"/>
    <pageSetUpPr fitToPage="1"/>
  </sheetPr>
  <dimension ref="B1:AE52"/>
  <sheetViews>
    <sheetView showGridLines="0" showRowColHeaders="0" zoomScale="80" zoomScaleNormal="80" workbookViewId="0">
      <selection activeCell="Y29" sqref="Y29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138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08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08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081" priority="55" stopIfTrue="1" operator="greaterThanOrEqual">
      <formula>0.8</formula>
    </cfRule>
    <cfRule type="cellIs" dxfId="108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07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07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07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07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07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07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07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07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07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07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06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06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06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06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06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06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06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06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06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06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05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05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05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05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05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05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05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05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05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05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049" priority="10" stopIfTrue="1" operator="greaterThan">
      <formula>0.25</formula>
    </cfRule>
  </conditionalFormatting>
  <dataValidations count="12">
    <dataValidation type="list" allowBlank="1" showInputMessage="1" showErrorMessage="1" sqref="B23" xr:uid="{617CB13E-6AC2-429E-8194-66A6A396219A}">
      <formula1>"2e afname,…,Cito,"</formula1>
    </dataValidation>
    <dataValidation type="list" allowBlank="1" showInputMessage="1" showErrorMessage="1" sqref="B22" xr:uid="{C893444F-A3DA-4561-9AD8-BD303B573766}">
      <formula1>"1e afname,…,Cito,"</formula1>
    </dataValidation>
    <dataValidation type="list" allowBlank="1" showInputMessage="1" showErrorMessage="1" sqref="B46" xr:uid="{63727725-6F9F-4CE6-9BF3-3BD718717874}">
      <formula1>"1e afname,…,Cito,DLE test,SVT,"</formula1>
    </dataValidation>
    <dataValidation type="list" allowBlank="1" showInputMessage="1" showErrorMessage="1" sqref="B31" xr:uid="{EA00400A-CA1E-4EFA-8E58-693A5595995B}">
      <formula1>"2e afname,…,Cito,PI-dictee,DLE test,SVT,Aarnoutse"</formula1>
    </dataValidation>
    <dataValidation type="list" allowBlank="1" showInputMessage="1" showErrorMessage="1" sqref="B47" xr:uid="{EF33D826-385B-44C2-96DA-3D2C91E99DCC}">
      <formula1>"2e afname,…,Cito,DLE test,SVT,"</formula1>
    </dataValidation>
    <dataValidation type="list" allowBlank="1" showInputMessage="1" showErrorMessage="1" sqref="B39" xr:uid="{6585FA08-5833-453D-A83F-6F2891E0C896}">
      <formula1>"2e afname,…,TTR,DLE test,SVT,"</formula1>
    </dataValidation>
    <dataValidation type="list" allowBlank="1" showInputMessage="1" showErrorMessage="1" sqref="B38" xr:uid="{0F6A3C64-7A5D-4015-8B59-A4F32B094224}">
      <formula1>"1e afname,…,TTR,DLE test,SVT,"</formula1>
    </dataValidation>
    <dataValidation type="list" allowBlank="1" showInputMessage="1" showErrorMessage="1" sqref="B30" xr:uid="{B20C0451-2837-4237-9330-274CF8DD60EF}">
      <formula1>"1e afname,…,Cito,PI-dictee,DLE test,SVT,Aarnoutse"</formula1>
    </dataValidation>
    <dataValidation type="list" allowBlank="1" showInputMessage="1" showErrorMessage="1" sqref="B15" xr:uid="{40B5DFC2-F9D8-42A8-89BB-4F65E599D2B1}">
      <formula1>"2e afname,…,Cito,DLE test,SVT,Aarnoutse"</formula1>
    </dataValidation>
    <dataValidation type="list" allowBlank="1" showInputMessage="1" showErrorMessage="1" sqref="B14" xr:uid="{C7E20E96-4F4F-4D73-A865-64F004654D19}">
      <formula1>"1e afname,…,Cito,DLE test,SVT,Aarnoutse"</formula1>
    </dataValidation>
    <dataValidation type="list" allowBlank="1" showInputMessage="1" showErrorMessage="1" sqref="B7" xr:uid="{E54FF8F5-E1EC-444C-895B-4FA83C659C13}">
      <formula1>"2e afname,…,EMT,DMT,DLE test,SVT,DLT,"</formula1>
    </dataValidation>
    <dataValidation type="list" allowBlank="1" showInputMessage="1" showErrorMessage="1" sqref="B6" xr:uid="{4A29D479-3BF9-49CC-9479-C53FEDC36412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6626-5CB2-4918-8211-EE1DF7728238}">
  <sheetPr>
    <tabColor indexed="44"/>
    <pageSetUpPr fitToPage="1"/>
  </sheetPr>
  <dimension ref="B1:AE52"/>
  <sheetViews>
    <sheetView showGridLines="0" showRowColHeaders="0" zoomScale="80" zoomScaleNormal="80" workbookViewId="0">
      <selection activeCell="Y11" sqref="Y1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139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04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04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046" priority="55" stopIfTrue="1" operator="greaterThanOrEqual">
      <formula>0.8</formula>
    </cfRule>
    <cfRule type="cellIs" dxfId="104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04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04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04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04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04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03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03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03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03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03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03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03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03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03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03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02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02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02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02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02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02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02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02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02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02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01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01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01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01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01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014" priority="10" stopIfTrue="1" operator="greaterThan">
      <formula>0.25</formula>
    </cfRule>
  </conditionalFormatting>
  <dataValidations count="12">
    <dataValidation type="list" allowBlank="1" showInputMessage="1" showErrorMessage="1" sqref="B6" xr:uid="{E45C1D0C-6B30-4552-93F7-1414271B2936}">
      <formula1>"1e afname,…,EMT,DMT,SVT,DLE test,DLT,"</formula1>
    </dataValidation>
    <dataValidation type="list" allowBlank="1" showInputMessage="1" showErrorMessage="1" sqref="B7" xr:uid="{908C1398-6665-4E15-A054-98DD2D2C2D7D}">
      <formula1>"2e afname,…,EMT,DMT,DLE test,SVT,DLT,"</formula1>
    </dataValidation>
    <dataValidation type="list" allowBlank="1" showInputMessage="1" showErrorMessage="1" sqref="B14" xr:uid="{9D65B884-64C4-41FF-8F54-EE9F13FC4CDF}">
      <formula1>"1e afname,…,Cito,DLE test,SVT,Aarnoutse"</formula1>
    </dataValidation>
    <dataValidation type="list" allowBlank="1" showInputMessage="1" showErrorMessage="1" sqref="B15" xr:uid="{63C3EFD0-FB35-44A0-87B5-77B3FC078E7C}">
      <formula1>"2e afname,…,Cito,DLE test,SVT,Aarnoutse"</formula1>
    </dataValidation>
    <dataValidation type="list" allowBlank="1" showInputMessage="1" showErrorMessage="1" sqref="B30" xr:uid="{65526688-D143-44C3-A5F8-867A41B2AE41}">
      <formula1>"1e afname,…,Cito,PI-dictee,DLE test,SVT,Aarnoutse"</formula1>
    </dataValidation>
    <dataValidation type="list" allowBlank="1" showInputMessage="1" showErrorMessage="1" sqref="B38" xr:uid="{5EF62826-5DE7-49AA-983F-7D1E72F97226}">
      <formula1>"1e afname,…,TTR,DLE test,SVT,"</formula1>
    </dataValidation>
    <dataValidation type="list" allowBlank="1" showInputMessage="1" showErrorMessage="1" sqref="B39" xr:uid="{482BD52A-336C-4470-9530-85DAF68684DB}">
      <formula1>"2e afname,…,TTR,DLE test,SVT,"</formula1>
    </dataValidation>
    <dataValidation type="list" allowBlank="1" showInputMessage="1" showErrorMessage="1" sqref="B47" xr:uid="{C7313A52-EB3A-471D-8893-0CB37986527D}">
      <formula1>"2e afname,…,Cito,DLE test,SVT,"</formula1>
    </dataValidation>
    <dataValidation type="list" allowBlank="1" showInputMessage="1" showErrorMessage="1" sqref="B31" xr:uid="{90542FC6-D58B-40FC-9B93-7A1A11562278}">
      <formula1>"2e afname,…,Cito,PI-dictee,DLE test,SVT,Aarnoutse"</formula1>
    </dataValidation>
    <dataValidation type="list" allowBlank="1" showInputMessage="1" showErrorMessage="1" sqref="B46" xr:uid="{4CEED032-1669-426F-88AB-270509E2E1FE}">
      <formula1>"1e afname,…,Cito,DLE test,SVT,"</formula1>
    </dataValidation>
    <dataValidation type="list" allowBlank="1" showInputMessage="1" showErrorMessage="1" sqref="B22" xr:uid="{A3A1DD64-C595-4A7F-A314-04FF0D6BA8B3}">
      <formula1>"1e afname,…,Cito,"</formula1>
    </dataValidation>
    <dataValidation type="list" allowBlank="1" showInputMessage="1" showErrorMessage="1" sqref="B23" xr:uid="{17073503-AF02-428B-91F1-E4696F61C45E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4475-FE0C-4903-AA7D-6BBB054D531D}">
  <sheetPr>
    <tabColor indexed="44"/>
    <pageSetUpPr fitToPage="1"/>
  </sheetPr>
  <dimension ref="B1:AE52"/>
  <sheetViews>
    <sheetView showGridLines="0" showRowColHeaders="0" zoomScale="80" zoomScaleNormal="80" workbookViewId="0">
      <selection activeCell="AA18" sqref="AA1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01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01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011" priority="55" stopIfTrue="1" operator="greaterThanOrEqual">
      <formula>0.8</formula>
    </cfRule>
    <cfRule type="cellIs" dxfId="101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00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00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00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00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00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00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00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00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00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00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99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99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99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99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99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99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99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99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99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99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98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98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98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98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98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98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98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98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98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98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979" priority="10" stopIfTrue="1" operator="greaterThan">
      <formula>0.25</formula>
    </cfRule>
  </conditionalFormatting>
  <dataValidations count="12">
    <dataValidation type="list" allowBlank="1" showInputMessage="1" showErrorMessage="1" sqref="B6" xr:uid="{5B896532-77F6-46C3-B81E-D332D6A419BE}">
      <formula1>"1e afname,…,EMT,DMT,SVT,DLE test,DLT,"</formula1>
    </dataValidation>
    <dataValidation type="list" allowBlank="1" showInputMessage="1" showErrorMessage="1" sqref="B7" xr:uid="{31FAAD9D-C6F5-42D8-A414-E1FA465D9D5C}">
      <formula1>"2e afname,…,EMT,DMT,DLE test,SVT,DLT,"</formula1>
    </dataValidation>
    <dataValidation type="list" allowBlank="1" showInputMessage="1" showErrorMessage="1" sqref="B14" xr:uid="{8569A26B-5AFA-4632-B567-5F24389A5DE4}">
      <formula1>"1e afname,…,Cito,DLE test,SVT,Aarnoutse"</formula1>
    </dataValidation>
    <dataValidation type="list" allowBlank="1" showInputMessage="1" showErrorMessage="1" sqref="B15" xr:uid="{465AD870-620F-4757-B4B5-9795CF68D61E}">
      <formula1>"2e afname,…,Cito,DLE test,SVT,Aarnoutse"</formula1>
    </dataValidation>
    <dataValidation type="list" allowBlank="1" showInputMessage="1" showErrorMessage="1" sqref="B30" xr:uid="{150D641B-2323-4DCF-9550-AAB2F660035D}">
      <formula1>"1e afname,…,Cito,PI-dictee,DLE test,SVT,Aarnoutse"</formula1>
    </dataValidation>
    <dataValidation type="list" allowBlank="1" showInputMessage="1" showErrorMessage="1" sqref="B38" xr:uid="{E4A9BF4C-7E6C-45B2-A3F0-B9D9F75DC9EF}">
      <formula1>"1e afname,…,TTR,DLE test,SVT,"</formula1>
    </dataValidation>
    <dataValidation type="list" allowBlank="1" showInputMessage="1" showErrorMessage="1" sqref="B39" xr:uid="{FB3F6FD7-5E7D-4B7E-AA8C-89BCF19CE18D}">
      <formula1>"2e afname,…,TTR,DLE test,SVT,"</formula1>
    </dataValidation>
    <dataValidation type="list" allowBlank="1" showInputMessage="1" showErrorMessage="1" sqref="B47" xr:uid="{76D172C8-1216-4052-B0FC-57EE5A20D441}">
      <formula1>"2e afname,…,Cito,DLE test,SVT,"</formula1>
    </dataValidation>
    <dataValidation type="list" allowBlank="1" showInputMessage="1" showErrorMessage="1" sqref="B31" xr:uid="{32784F53-2D18-4D04-8BBC-F9F0E86FE97F}">
      <formula1>"2e afname,…,Cito,PI-dictee,DLE test,SVT,Aarnoutse"</formula1>
    </dataValidation>
    <dataValidation type="list" allowBlank="1" showInputMessage="1" showErrorMessage="1" sqref="B46" xr:uid="{5A26FA4D-BD7F-422E-8239-66EC4012D04B}">
      <formula1>"1e afname,…,Cito,DLE test,SVT,"</formula1>
    </dataValidation>
    <dataValidation type="list" allowBlank="1" showInputMessage="1" showErrorMessage="1" sqref="B22" xr:uid="{33BF985D-957B-4C61-AA36-945EBA243DFA}">
      <formula1>"1e afname,…,Cito,"</formula1>
    </dataValidation>
    <dataValidation type="list" allowBlank="1" showInputMessage="1" showErrorMessage="1" sqref="B23" xr:uid="{763F5EF3-DECF-489A-8010-4F00DC931C3B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45AD5-4882-4497-BAF0-9890D4CFB3FA}">
  <sheetPr>
    <tabColor indexed="44"/>
    <pageSetUpPr fitToPage="1"/>
  </sheetPr>
  <dimension ref="B1:AK70"/>
  <sheetViews>
    <sheetView showGridLines="0" showRowColHeaders="0" zoomScale="75" zoomScaleNormal="75" workbookViewId="0">
      <selection activeCell="Z74" sqref="Z7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91</v>
      </c>
      <c r="C6" s="29"/>
      <c r="D6" s="82">
        <f>'groep 6(A) (2)'!D6</f>
        <v>0</v>
      </c>
      <c r="E6" s="82">
        <f>'groep 6(A) (2)'!E6</f>
        <v>0</v>
      </c>
      <c r="F6" s="82">
        <f>'groep 6(A) (2)'!F6</f>
        <v>0</v>
      </c>
      <c r="G6" s="82">
        <f>'groep 6(A) (2)'!G6</f>
        <v>0</v>
      </c>
      <c r="H6" s="82">
        <f>'groep 6(A)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92</v>
      </c>
      <c r="C7" s="29"/>
      <c r="D7" s="82">
        <f>'groep 6(A) (2)'!D7</f>
        <v>0</v>
      </c>
      <c r="E7" s="82">
        <f>'groep 6(A) (2)'!E7</f>
        <v>0</v>
      </c>
      <c r="F7" s="82">
        <f>'groep 6(A) (2)'!F7</f>
        <v>0</v>
      </c>
      <c r="G7" s="82">
        <f>'groep 6(A) (2)'!G7</f>
        <v>0</v>
      </c>
      <c r="H7" s="82">
        <f>'groep 6(A)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93</v>
      </c>
      <c r="C8" s="29"/>
      <c r="D8" s="82">
        <f>'groep 6B (2)'!D6</f>
        <v>0</v>
      </c>
      <c r="E8" s="82">
        <f>'groep 6B (2)'!E6</f>
        <v>0</v>
      </c>
      <c r="F8" s="82">
        <f>'groep 6B (2)'!F6</f>
        <v>0</v>
      </c>
      <c r="G8" s="82">
        <f>'groep 6B (2)'!G6</f>
        <v>0</v>
      </c>
      <c r="H8" s="82">
        <f>'groep 6B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94</v>
      </c>
      <c r="C9" s="28"/>
      <c r="D9" s="82">
        <f>'groep 6B (2)'!D7</f>
        <v>0</v>
      </c>
      <c r="E9" s="82">
        <f>'groep 6B (2)'!E7</f>
        <v>0</v>
      </c>
      <c r="F9" s="82">
        <f>'groep 6B (2)'!F7</f>
        <v>0</v>
      </c>
      <c r="G9" s="82">
        <f>'groep 6B (2)'!G7</f>
        <v>0</v>
      </c>
      <c r="H9" s="82">
        <f>'groep 6B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95</v>
      </c>
      <c r="C10" s="28"/>
      <c r="D10" s="82">
        <f>'groep 6C (2)'!D6</f>
        <v>0</v>
      </c>
      <c r="E10" s="82">
        <f>'groep 6C (2)'!E6</f>
        <v>0</v>
      </c>
      <c r="F10" s="82">
        <f>'groep 6C (2)'!F6</f>
        <v>0</v>
      </c>
      <c r="G10" s="82">
        <f>'groep 6C (2)'!G6</f>
        <v>0</v>
      </c>
      <c r="H10" s="82">
        <f>'groep 6C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96</v>
      </c>
      <c r="C11" s="28"/>
      <c r="D11" s="82">
        <f>'groep 6C (2)'!D7</f>
        <v>0</v>
      </c>
      <c r="E11" s="82">
        <f>'groep 6C (2)'!E7</f>
        <v>0</v>
      </c>
      <c r="F11" s="82">
        <f>'groep 6C (2)'!F7</f>
        <v>0</v>
      </c>
      <c r="G11" s="82">
        <f>'groep 6C (2)'!G7</f>
        <v>0</v>
      </c>
      <c r="H11" s="82">
        <f>'groep 6C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91</v>
      </c>
      <c r="C17" s="29"/>
      <c r="D17" s="82">
        <f>'groep 6(A) (2)'!D14</f>
        <v>0</v>
      </c>
      <c r="E17" s="82">
        <f>'groep 6(A) (2)'!E14</f>
        <v>0</v>
      </c>
      <c r="F17" s="82">
        <f>'groep 6(A) (2)'!F14</f>
        <v>0</v>
      </c>
      <c r="G17" s="82">
        <f>'groep 6(A) (2)'!G14</f>
        <v>0</v>
      </c>
      <c r="H17" s="82">
        <f>'groep 6(A)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92</v>
      </c>
      <c r="C18" s="29"/>
      <c r="D18" s="82">
        <f>'groep 6(A) (2)'!D15</f>
        <v>0</v>
      </c>
      <c r="E18" s="82">
        <f>'groep 6(A) (2)'!E15</f>
        <v>0</v>
      </c>
      <c r="F18" s="82">
        <f>'groep 6(A) (2)'!F15</f>
        <v>0</v>
      </c>
      <c r="G18" s="82">
        <f>'groep 6(A) (2)'!G15</f>
        <v>0</v>
      </c>
      <c r="H18" s="82">
        <f>'groep 6(A)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93</v>
      </c>
      <c r="C19" s="29"/>
      <c r="D19" s="82">
        <f>'groep 6B (2)'!D14</f>
        <v>0</v>
      </c>
      <c r="E19" s="82">
        <f>'groep 6B (2)'!E14</f>
        <v>0</v>
      </c>
      <c r="F19" s="82">
        <f>'groep 6B (2)'!F14</f>
        <v>0</v>
      </c>
      <c r="G19" s="82">
        <f>'groep 6B (2)'!G14</f>
        <v>0</v>
      </c>
      <c r="H19" s="82">
        <f>'groep 6B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94</v>
      </c>
      <c r="C20" s="28"/>
      <c r="D20" s="82">
        <f>'groep 6B (2)'!D15</f>
        <v>0</v>
      </c>
      <c r="E20" s="82">
        <f>'groep 6B (2)'!E15</f>
        <v>0</v>
      </c>
      <c r="F20" s="82">
        <f>'groep 6B (2)'!F15</f>
        <v>0</v>
      </c>
      <c r="G20" s="82">
        <f>'groep 6B (2)'!G15</f>
        <v>0</v>
      </c>
      <c r="H20" s="82">
        <f>'groep 6B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95</v>
      </c>
      <c r="C21" s="28"/>
      <c r="D21" s="82">
        <f>'groep 6C (2)'!D14</f>
        <v>0</v>
      </c>
      <c r="E21" s="82">
        <f>'groep 6C (2)'!E14</f>
        <v>0</v>
      </c>
      <c r="F21" s="82">
        <f>'groep 6C (2)'!F14</f>
        <v>0</v>
      </c>
      <c r="G21" s="82">
        <f>'groep 6C (2)'!G14</f>
        <v>0</v>
      </c>
      <c r="H21" s="82">
        <f>'groep 6C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96</v>
      </c>
      <c r="C22" s="28"/>
      <c r="D22" s="82">
        <f>'groep 6C (2)'!D15</f>
        <v>0</v>
      </c>
      <c r="E22" s="82">
        <f>'groep 6C (2)'!E15</f>
        <v>0</v>
      </c>
      <c r="F22" s="82">
        <f>'groep 6C (2)'!F15</f>
        <v>0</v>
      </c>
      <c r="G22" s="82">
        <f>'groep 6C (2)'!G15</f>
        <v>0</v>
      </c>
      <c r="H22" s="82">
        <f>'groep 6C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91</v>
      </c>
      <c r="C28" s="29"/>
      <c r="D28" s="82">
        <f>'groep 6(A) (2)'!D22</f>
        <v>0</v>
      </c>
      <c r="E28" s="82">
        <f>'groep 6(A) (2)'!E22</f>
        <v>0</v>
      </c>
      <c r="F28" s="82">
        <f>'groep 6(A) (2)'!F22</f>
        <v>0</v>
      </c>
      <c r="G28" s="82">
        <f>'groep 6(A) (2)'!G22</f>
        <v>0</v>
      </c>
      <c r="H28" s="82">
        <f>'groep 6(A)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92</v>
      </c>
      <c r="C29" s="29"/>
      <c r="D29" s="82">
        <f>'groep 6(A) (2)'!D23</f>
        <v>0</v>
      </c>
      <c r="E29" s="82">
        <f>'groep 6(A) (2)'!E23</f>
        <v>0</v>
      </c>
      <c r="F29" s="82">
        <f>'groep 6(A) (2)'!F23</f>
        <v>0</v>
      </c>
      <c r="G29" s="82">
        <f>'groep 6(A) (2)'!G23</f>
        <v>0</v>
      </c>
      <c r="H29" s="82">
        <f>'groep 6(A)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93</v>
      </c>
      <c r="C30" s="29"/>
      <c r="D30" s="82">
        <f>'groep 6B (2)'!D22</f>
        <v>0</v>
      </c>
      <c r="E30" s="82">
        <f>'groep 6B (2)'!E22</f>
        <v>0</v>
      </c>
      <c r="F30" s="82">
        <f>'groep 6B (2)'!F22</f>
        <v>0</v>
      </c>
      <c r="G30" s="82">
        <f>'groep 6B (2)'!G22</f>
        <v>0</v>
      </c>
      <c r="H30" s="82">
        <f>'groep 6B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94</v>
      </c>
      <c r="C31" s="28"/>
      <c r="D31" s="82">
        <f>'groep 6B (2)'!D23</f>
        <v>0</v>
      </c>
      <c r="E31" s="82">
        <f>'groep 6B (2)'!E23</f>
        <v>0</v>
      </c>
      <c r="F31" s="82">
        <f>'groep 6B (2)'!F23</f>
        <v>0</v>
      </c>
      <c r="G31" s="82">
        <f>'groep 6B (2)'!G23</f>
        <v>0</v>
      </c>
      <c r="H31" s="82">
        <f>'groep 6B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95</v>
      </c>
      <c r="C32" s="28"/>
      <c r="D32" s="82">
        <f>'groep 6C (2)'!D22</f>
        <v>0</v>
      </c>
      <c r="E32" s="82">
        <f>'groep 6C (2)'!E22</f>
        <v>0</v>
      </c>
      <c r="F32" s="82">
        <f>'groep 6C (2)'!F22</f>
        <v>0</v>
      </c>
      <c r="G32" s="82">
        <f>'groep 6C (2)'!G22</f>
        <v>0</v>
      </c>
      <c r="H32" s="82">
        <f>'groep 6C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96</v>
      </c>
      <c r="C33" s="28"/>
      <c r="D33" s="82">
        <f>'groep 6C (2)'!D23</f>
        <v>0</v>
      </c>
      <c r="E33" s="82">
        <f>'groep 6C (2)'!E23</f>
        <v>0</v>
      </c>
      <c r="F33" s="82">
        <f>'groep 6C (2)'!F23</f>
        <v>0</v>
      </c>
      <c r="G33" s="82">
        <f>'groep 6C (2)'!G23</f>
        <v>0</v>
      </c>
      <c r="H33" s="82">
        <f>'groep 6C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91</v>
      </c>
      <c r="C39" s="29"/>
      <c r="D39" s="82">
        <f>'groep 6(A) (2)'!D30</f>
        <v>0</v>
      </c>
      <c r="E39" s="82">
        <f>'groep 6(A) (2)'!E30</f>
        <v>0</v>
      </c>
      <c r="F39" s="82">
        <f>'groep 6(A) (2)'!F30</f>
        <v>0</v>
      </c>
      <c r="G39" s="82">
        <f>'groep 6(A) (2)'!G30</f>
        <v>0</v>
      </c>
      <c r="H39" s="82">
        <f>'groep 6(A)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92</v>
      </c>
      <c r="C40" s="29"/>
      <c r="D40" s="82">
        <f>'groep 6(A) (2)'!D31</f>
        <v>0</v>
      </c>
      <c r="E40" s="82">
        <f>'groep 6(A) (2)'!E31</f>
        <v>0</v>
      </c>
      <c r="F40" s="82">
        <f>'groep 6(A) (2)'!F31</f>
        <v>0</v>
      </c>
      <c r="G40" s="82">
        <f>'groep 6(A) (2)'!G31</f>
        <v>0</v>
      </c>
      <c r="H40" s="82">
        <f>'groep 6(A)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93</v>
      </c>
      <c r="C41" s="29"/>
      <c r="D41" s="82">
        <f>'groep 6B (2)'!D30</f>
        <v>0</v>
      </c>
      <c r="E41" s="82">
        <f>'groep 6B (2)'!E30</f>
        <v>0</v>
      </c>
      <c r="F41" s="82">
        <f>'groep 6B (2)'!F30</f>
        <v>0</v>
      </c>
      <c r="G41" s="82">
        <f>'groep 6B (2)'!G30</f>
        <v>0</v>
      </c>
      <c r="H41" s="82">
        <f>'groep 6B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94</v>
      </c>
      <c r="C42" s="28"/>
      <c r="D42" s="82">
        <f>'groep 6B (2)'!D31</f>
        <v>0</v>
      </c>
      <c r="E42" s="82">
        <f>'groep 6B (2)'!E31</f>
        <v>0</v>
      </c>
      <c r="F42" s="82">
        <f>'groep 6B (2)'!F31</f>
        <v>0</v>
      </c>
      <c r="G42" s="82">
        <f>'groep 6B (2)'!G31</f>
        <v>0</v>
      </c>
      <c r="H42" s="82">
        <f>'groep 6B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95</v>
      </c>
      <c r="C43" s="28"/>
      <c r="D43" s="82">
        <f>'groep 6C (2)'!D30</f>
        <v>0</v>
      </c>
      <c r="E43" s="82">
        <f>'groep 6C (2)'!E30</f>
        <v>0</v>
      </c>
      <c r="F43" s="82">
        <f>'groep 6C (2)'!F30</f>
        <v>0</v>
      </c>
      <c r="G43" s="82">
        <f>'groep 6C (2)'!G30</f>
        <v>0</v>
      </c>
      <c r="H43" s="82">
        <f>'groep 6C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96</v>
      </c>
      <c r="C44" s="28"/>
      <c r="D44" s="82">
        <f>'groep 6C (2)'!D31</f>
        <v>0</v>
      </c>
      <c r="E44" s="82">
        <f>'groep 6C (2)'!E31</f>
        <v>0</v>
      </c>
      <c r="F44" s="82">
        <f>'groep 6C (2)'!F31</f>
        <v>0</v>
      </c>
      <c r="G44" s="82">
        <f>'groep 6C (2)'!G31</f>
        <v>0</v>
      </c>
      <c r="H44" s="82">
        <f>'groep 6C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91</v>
      </c>
      <c r="C50" s="29"/>
      <c r="D50" s="82">
        <f>'groep 6(A) (2)'!D38</f>
        <v>0</v>
      </c>
      <c r="E50" s="82">
        <f>'groep 6(A) (2)'!E38</f>
        <v>0</v>
      </c>
      <c r="F50" s="82">
        <f>'groep 6(A) (2)'!F38</f>
        <v>0</v>
      </c>
      <c r="G50" s="82">
        <f>'groep 6(A) (2)'!G38</f>
        <v>0</v>
      </c>
      <c r="H50" s="82">
        <f>'groep 6(A) (2)'!H38</f>
        <v>0</v>
      </c>
      <c r="I50" s="83">
        <f t="shared" ref="I50:I57" si="4">SUM(D50:H50)</f>
        <v>0</v>
      </c>
    </row>
    <row r="51" spans="2:13" x14ac:dyDescent="0.25">
      <c r="B51" s="29" t="s">
        <v>92</v>
      </c>
      <c r="C51" s="29"/>
      <c r="D51" s="82">
        <f>'groep 6(A) (2)'!D39</f>
        <v>0</v>
      </c>
      <c r="E51" s="82">
        <f>'groep 6(A) (2)'!E39</f>
        <v>0</v>
      </c>
      <c r="F51" s="82">
        <f>'groep 6(A) (2)'!F39</f>
        <v>0</v>
      </c>
      <c r="G51" s="82">
        <f>'groep 6(A) (2)'!G39</f>
        <v>0</v>
      </c>
      <c r="H51" s="82">
        <f>'groep 6(A) (2)'!H39</f>
        <v>0</v>
      </c>
      <c r="I51" s="83">
        <f t="shared" si="4"/>
        <v>0</v>
      </c>
    </row>
    <row r="52" spans="2:13" x14ac:dyDescent="0.25">
      <c r="B52" s="29" t="s">
        <v>93</v>
      </c>
      <c r="C52" s="29"/>
      <c r="D52" s="82">
        <f>'groep 6B (2)'!D38</f>
        <v>0</v>
      </c>
      <c r="E52" s="82">
        <f>'groep 6B (2)'!E38</f>
        <v>0</v>
      </c>
      <c r="F52" s="82">
        <f>'groep 6B (2)'!F38</f>
        <v>0</v>
      </c>
      <c r="G52" s="82">
        <f>'groep 6B (2)'!G38</f>
        <v>0</v>
      </c>
      <c r="H52" s="82">
        <f>'groep 6B (2)'!H38</f>
        <v>0</v>
      </c>
      <c r="I52" s="83">
        <f t="shared" si="4"/>
        <v>0</v>
      </c>
    </row>
    <row r="53" spans="2:13" x14ac:dyDescent="0.25">
      <c r="B53" s="29" t="s">
        <v>94</v>
      </c>
      <c r="C53" s="28"/>
      <c r="D53" s="82">
        <f>'groep 6B (2)'!D39</f>
        <v>0</v>
      </c>
      <c r="E53" s="82">
        <f>'groep 6B (2)'!E39</f>
        <v>0</v>
      </c>
      <c r="F53" s="82">
        <f>'groep 6B (2)'!F39</f>
        <v>0</v>
      </c>
      <c r="G53" s="82">
        <f>'groep 6B (2)'!G39</f>
        <v>0</v>
      </c>
      <c r="H53" s="82">
        <f>'groep 6B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95</v>
      </c>
      <c r="C54" s="28"/>
      <c r="D54" s="82">
        <f>'groep 6C (2)'!D38</f>
        <v>0</v>
      </c>
      <c r="E54" s="82">
        <f>'groep 6C (2)'!E38</f>
        <v>0</v>
      </c>
      <c r="F54" s="82">
        <f>'groep 6C (2)'!F38</f>
        <v>0</v>
      </c>
      <c r="G54" s="82">
        <f>'groep 6C (2)'!G38</f>
        <v>0</v>
      </c>
      <c r="H54" s="82">
        <f>'groep 6C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96</v>
      </c>
      <c r="C55" s="28"/>
      <c r="D55" s="82">
        <f>'groep 6C (2)'!D39</f>
        <v>0</v>
      </c>
      <c r="E55" s="82">
        <f>'groep 6C (2)'!E39</f>
        <v>0</v>
      </c>
      <c r="F55" s="82">
        <f>'groep 6C (2)'!F39</f>
        <v>0</v>
      </c>
      <c r="G55" s="82">
        <f>'groep 6C (2)'!G39</f>
        <v>0</v>
      </c>
      <c r="H55" s="82">
        <f>'groep 6C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91</v>
      </c>
      <c r="C61" s="29"/>
      <c r="D61" s="82">
        <f>'groep 6(A) (2)'!D46</f>
        <v>0</v>
      </c>
      <c r="E61" s="82">
        <f>'groep 6(A) (2)'!E46</f>
        <v>0</v>
      </c>
      <c r="F61" s="82">
        <f>'groep 6(A) (2)'!F46</f>
        <v>0</v>
      </c>
      <c r="G61" s="82">
        <f>'groep 6(A) (2)'!G46</f>
        <v>0</v>
      </c>
      <c r="H61" s="82">
        <f>'groep 6(A)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92</v>
      </c>
      <c r="C62" s="29"/>
      <c r="D62" s="82">
        <f>'groep 6(A) (2)'!D47</f>
        <v>0</v>
      </c>
      <c r="E62" s="82">
        <f>'groep 6(A) (2)'!E47</f>
        <v>0</v>
      </c>
      <c r="F62" s="82">
        <f>'groep 6(A) (2)'!F47</f>
        <v>0</v>
      </c>
      <c r="G62" s="82">
        <f>'groep 6(A) (2)'!G47</f>
        <v>0</v>
      </c>
      <c r="H62" s="82">
        <f>'groep 6(A)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93</v>
      </c>
      <c r="C63" s="29"/>
      <c r="D63" s="82">
        <f>'groep 6B (2)'!D46</f>
        <v>0</v>
      </c>
      <c r="E63" s="82">
        <f>'groep 6B (2)'!E46</f>
        <v>0</v>
      </c>
      <c r="F63" s="82">
        <f>'groep 6B (2)'!F46</f>
        <v>0</v>
      </c>
      <c r="G63" s="82">
        <f>'groep 6B (2)'!G46</f>
        <v>0</v>
      </c>
      <c r="H63" s="82">
        <f>'groep 6B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94</v>
      </c>
      <c r="C64" s="28"/>
      <c r="D64" s="82">
        <f>'groep 6B (2)'!D47</f>
        <v>0</v>
      </c>
      <c r="E64" s="82">
        <f>'groep 6B (2)'!E47</f>
        <v>0</v>
      </c>
      <c r="F64" s="82">
        <f>'groep 6B (2)'!F47</f>
        <v>0</v>
      </c>
      <c r="G64" s="82">
        <f>'groep 6B (2)'!G47</f>
        <v>0</v>
      </c>
      <c r="H64" s="82">
        <f>'groep 6B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95</v>
      </c>
      <c r="C65" s="28"/>
      <c r="D65" s="82">
        <f>'groep 6C (2)'!D46</f>
        <v>0</v>
      </c>
      <c r="E65" s="82">
        <f>'groep 6C (2)'!E46</f>
        <v>0</v>
      </c>
      <c r="F65" s="82">
        <f>'groep 6C (2)'!F46</f>
        <v>0</v>
      </c>
      <c r="G65" s="82">
        <f>'groep 6C (2)'!G46</f>
        <v>0</v>
      </c>
      <c r="H65" s="82">
        <f>'groep 6C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96</v>
      </c>
      <c r="C66" s="28"/>
      <c r="D66" s="82">
        <f>'groep 6C (2)'!D47</f>
        <v>0</v>
      </c>
      <c r="E66" s="82">
        <f>'groep 6C (2)'!E47</f>
        <v>0</v>
      </c>
      <c r="F66" s="82">
        <f>'groep 6C (2)'!F47</f>
        <v>0</v>
      </c>
      <c r="G66" s="82">
        <f>'groep 6C (2)'!G47</f>
        <v>0</v>
      </c>
      <c r="H66" s="82">
        <f>'groep 6C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97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97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976" priority="5" stopIfTrue="1" operator="greaterThanOrEqual">
      <formula>0.8</formula>
    </cfRule>
    <cfRule type="cellIs" dxfId="97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97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49B68-2C7B-4F7E-ACDB-8325CFD60724}">
  <sheetPr>
    <tabColor indexed="46"/>
    <pageSetUpPr fitToPage="1"/>
  </sheetPr>
  <dimension ref="B1:AE52"/>
  <sheetViews>
    <sheetView showGridLines="0" showRowColHeaders="0" zoomScale="80" zoomScaleNormal="80" workbookViewId="0">
      <selection activeCell="X27" sqref="X2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97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97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971" priority="55" stopIfTrue="1" operator="greaterThanOrEqual">
      <formula>0.8</formula>
    </cfRule>
    <cfRule type="cellIs" dxfId="97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96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96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96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96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96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96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96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96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96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96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95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95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95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95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95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95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95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95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95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95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94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94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94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94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94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94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94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94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94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94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939" priority="10" stopIfTrue="1" operator="greaterThan">
      <formula>0.25</formula>
    </cfRule>
  </conditionalFormatting>
  <dataValidations count="12">
    <dataValidation type="list" allowBlank="1" showInputMessage="1" showErrorMessage="1" sqref="B6" xr:uid="{365B6BB6-7EF5-498D-A1EA-C7267BF1A12D}">
      <formula1>"1e afname,…,EMT,DMT,SVT,DLE test,DLT,"</formula1>
    </dataValidation>
    <dataValidation type="list" allowBlank="1" showInputMessage="1" showErrorMessage="1" sqref="B7" xr:uid="{8B88FB5B-1741-4408-8045-7E1538E070DD}">
      <formula1>"2e afname,…,EMT,DMT,DLE test,SVT,DLT,"</formula1>
    </dataValidation>
    <dataValidation type="list" allowBlank="1" showInputMessage="1" showErrorMessage="1" sqref="B14" xr:uid="{EE96BA27-367A-4C64-AF1C-BDD934EEF6A5}">
      <formula1>"1e afname,…,Cito,DLE test,SVT,Aarnoutse"</formula1>
    </dataValidation>
    <dataValidation type="list" allowBlank="1" showInputMessage="1" showErrorMessage="1" sqref="B15" xr:uid="{1FCBC1A6-886D-4545-966B-099107ACB753}">
      <formula1>"2e afname,…,Cito,DLE test,SVT,Aarnoutse"</formula1>
    </dataValidation>
    <dataValidation type="list" allowBlank="1" showInputMessage="1" showErrorMessage="1" sqref="B30" xr:uid="{CCCDED17-554F-4540-8D2E-839C53644C3B}">
      <formula1>"1e afname,…,Cito,PI-dictee,DLE test,SVT,Aarnoutse"</formula1>
    </dataValidation>
    <dataValidation type="list" allowBlank="1" showInputMessage="1" showErrorMessage="1" sqref="B38" xr:uid="{51819F89-4630-4427-A292-206EB72814C6}">
      <formula1>"1e afname,…,TTR,DLE test,SVT,"</formula1>
    </dataValidation>
    <dataValidation type="list" allowBlank="1" showInputMessage="1" showErrorMessage="1" sqref="B39" xr:uid="{F49346A6-CC20-4DF6-93CA-509DD58B5F1A}">
      <formula1>"2e afname,…,TTR,DLE test,SVT,"</formula1>
    </dataValidation>
    <dataValidation type="list" allowBlank="1" showInputMessage="1" showErrorMessage="1" sqref="B47" xr:uid="{92AD32F0-E6F5-4A96-8295-7314071A65AC}">
      <formula1>"2e afname,…,Cito,DLE test,SVT,"</formula1>
    </dataValidation>
    <dataValidation type="list" allowBlank="1" showInputMessage="1" showErrorMessage="1" sqref="B31" xr:uid="{3F45E936-98AA-4B35-BA4B-3D0856D774FC}">
      <formula1>"2e afname,…,Cito,PI-dictee,DLE test,SVT,Aarnoutse"</formula1>
    </dataValidation>
    <dataValidation type="list" allowBlank="1" showInputMessage="1" showErrorMessage="1" sqref="B46" xr:uid="{4E5763BF-5A9A-4A26-A9D9-CC32E5C91EAE}">
      <formula1>"1e afname,…,Cito,DLE test,SVT,"</formula1>
    </dataValidation>
    <dataValidation type="list" allowBlank="1" showInputMessage="1" showErrorMessage="1" sqref="B22" xr:uid="{BD0C8DAE-7609-4C66-8754-B0E33F421F76}">
      <formula1>"1e afname,…,Cito,"</formula1>
    </dataValidation>
    <dataValidation type="list" allowBlank="1" showInputMessage="1" showErrorMessage="1" sqref="B23" xr:uid="{EB006006-F4BD-4EDA-B5E9-C7D69EF1E9E1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0A95-B19C-4A56-9B55-EAC3755D245B}">
  <sheetPr>
    <tabColor indexed="46"/>
    <pageSetUpPr fitToPage="1"/>
  </sheetPr>
  <dimension ref="B1:AE52"/>
  <sheetViews>
    <sheetView showGridLines="0" showRowColHeaders="0" zoomScale="80" zoomScaleNormal="80" workbookViewId="0">
      <selection activeCell="Y23" sqref="Y2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93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93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936" priority="55" stopIfTrue="1" operator="greaterThanOrEqual">
      <formula>0.8</formula>
    </cfRule>
    <cfRule type="cellIs" dxfId="93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93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93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93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93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93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92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92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92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92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92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92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92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92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92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92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91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91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91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91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91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91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91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91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91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91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90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90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90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90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90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904" priority="10" stopIfTrue="1" operator="greaterThan">
      <formula>0.25</formula>
    </cfRule>
  </conditionalFormatting>
  <dataValidations count="12">
    <dataValidation type="list" allowBlank="1" showInputMessage="1" showErrorMessage="1" sqref="B23" xr:uid="{1937A4C0-B363-42C9-91AF-E116A997024B}">
      <formula1>"2e afname,…,Cito,"</formula1>
    </dataValidation>
    <dataValidation type="list" allowBlank="1" showInputMessage="1" showErrorMessage="1" sqref="B22" xr:uid="{A2C92C97-25A8-4C75-BC18-0A093C423211}">
      <formula1>"1e afname,…,Cito,"</formula1>
    </dataValidation>
    <dataValidation type="list" allowBlank="1" showInputMessage="1" showErrorMessage="1" sqref="B46" xr:uid="{A1FB1798-50D8-4A2A-B4DB-740906E51E77}">
      <formula1>"1e afname,…,Cito,DLE test,SVT,"</formula1>
    </dataValidation>
    <dataValidation type="list" allowBlank="1" showInputMessage="1" showErrorMessage="1" sqref="B31" xr:uid="{DD1C5E88-1BC8-4FC4-9436-8C3E4BAEFDF1}">
      <formula1>"2e afname,…,Cito,PI-dictee,DLE test,SVT,Aarnoutse"</formula1>
    </dataValidation>
    <dataValidation type="list" allowBlank="1" showInputMessage="1" showErrorMessage="1" sqref="B47" xr:uid="{E1D44C6A-8E2C-4FFC-B8B5-E2C3C1ECD9EF}">
      <formula1>"2e afname,…,Cito,DLE test,SVT,"</formula1>
    </dataValidation>
    <dataValidation type="list" allowBlank="1" showInputMessage="1" showErrorMessage="1" sqref="B39" xr:uid="{4543D37A-71F0-4EC4-A970-B0CA9E14AA86}">
      <formula1>"2e afname,…,TTR,DLE test,SVT,"</formula1>
    </dataValidation>
    <dataValidation type="list" allowBlank="1" showInputMessage="1" showErrorMessage="1" sqref="B38" xr:uid="{A051FA8D-0715-48F7-A40C-415F2B39C0A4}">
      <formula1>"1e afname,…,TTR,DLE test,SVT,"</formula1>
    </dataValidation>
    <dataValidation type="list" allowBlank="1" showInputMessage="1" showErrorMessage="1" sqref="B30" xr:uid="{5FB39938-4F8D-452B-82BA-050CF75DE91A}">
      <formula1>"1e afname,…,Cito,PI-dictee,DLE test,SVT,Aarnoutse"</formula1>
    </dataValidation>
    <dataValidation type="list" allowBlank="1" showInputMessage="1" showErrorMessage="1" sqref="B15" xr:uid="{900F20FB-797C-4AB7-B35E-E88EBE0A51F2}">
      <formula1>"2e afname,…,Cito,DLE test,SVT,Aarnoutse"</formula1>
    </dataValidation>
    <dataValidation type="list" allowBlank="1" showInputMessage="1" showErrorMessage="1" sqref="B14" xr:uid="{755A73B6-9FE1-4E28-B3D7-E5C1927A07BA}">
      <formula1>"1e afname,…,Cito,DLE test,SVT,Aarnoutse"</formula1>
    </dataValidation>
    <dataValidation type="list" allowBlank="1" showInputMessage="1" showErrorMessage="1" sqref="B7" xr:uid="{6BB9EC79-5607-4F48-A503-1F8089D46CDE}">
      <formula1>"2e afname,…,EMT,DMT,DLE test,SVT,DLT,"</formula1>
    </dataValidation>
    <dataValidation type="list" allowBlank="1" showInputMessage="1" showErrorMessage="1" sqref="B6" xr:uid="{AA2BBEA5-6BC0-4F36-9895-600C77B5F0A5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C3B3-AEC9-4620-B5CE-D0DEB419C3D4}">
  <sheetPr>
    <tabColor indexed="46"/>
    <pageSetUpPr fitToPage="1"/>
  </sheetPr>
  <dimension ref="B1:AE52"/>
  <sheetViews>
    <sheetView showGridLines="0" showRowColHeaders="0" zoomScale="80" zoomScaleNormal="80" workbookViewId="0">
      <selection activeCell="Y25" sqref="Y2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90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90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901" priority="55" stopIfTrue="1" operator="greaterThanOrEqual">
      <formula>0.8</formula>
    </cfRule>
    <cfRule type="cellIs" dxfId="90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89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89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89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89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89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89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89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89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89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89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88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88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88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88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88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88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88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88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88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88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87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87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87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87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87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87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87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87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87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87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869" priority="10" stopIfTrue="1" operator="greaterThan">
      <formula>0.25</formula>
    </cfRule>
  </conditionalFormatting>
  <dataValidations count="12">
    <dataValidation type="list" allowBlank="1" showInputMessage="1" showErrorMessage="1" sqref="B23" xr:uid="{D2174AB4-BA91-4141-8885-75B526806FAE}">
      <formula1>"2e afname,…,Cito,"</formula1>
    </dataValidation>
    <dataValidation type="list" allowBlank="1" showInputMessage="1" showErrorMessage="1" sqref="B22" xr:uid="{B1BF2AF7-C012-465E-9E2E-86625E863B3C}">
      <formula1>"1e afname,…,Cito,"</formula1>
    </dataValidation>
    <dataValidation type="list" allowBlank="1" showInputMessage="1" showErrorMessage="1" sqref="B46" xr:uid="{109BCBCB-FE71-44E9-A59C-645A48B8B34D}">
      <formula1>"1e afname,…,Cito,DLE test,SVT,"</formula1>
    </dataValidation>
    <dataValidation type="list" allowBlank="1" showInputMessage="1" showErrorMessage="1" sqref="B31" xr:uid="{F4B58FA1-A0FD-4380-9DC0-65AF840568CF}">
      <formula1>"2e afname,…,Cito,PI-dictee,DLE test,SVT,Aarnoutse"</formula1>
    </dataValidation>
    <dataValidation type="list" allowBlank="1" showInputMessage="1" showErrorMessage="1" sqref="B47" xr:uid="{98858358-9B4D-4C82-8F39-55BFBAC7DB43}">
      <formula1>"2e afname,…,Cito,DLE test,SVT,"</formula1>
    </dataValidation>
    <dataValidation type="list" allowBlank="1" showInputMessage="1" showErrorMessage="1" sqref="B39" xr:uid="{7AE521E1-C00E-453F-980E-7B91FC943CB3}">
      <formula1>"2e afname,…,TTR,DLE test,SVT,"</formula1>
    </dataValidation>
    <dataValidation type="list" allowBlank="1" showInputMessage="1" showErrorMessage="1" sqref="B38" xr:uid="{27A9951A-107B-49BA-AF17-BA50BB72E4E7}">
      <formula1>"1e afname,…,TTR,DLE test,SVT,"</formula1>
    </dataValidation>
    <dataValidation type="list" allowBlank="1" showInputMessage="1" showErrorMessage="1" sqref="B30" xr:uid="{030A46C8-F02D-440F-A8CA-C3493B9E2B71}">
      <formula1>"1e afname,…,Cito,PI-dictee,DLE test,SVT,Aarnoutse"</formula1>
    </dataValidation>
    <dataValidation type="list" allowBlank="1" showInputMessage="1" showErrorMessage="1" sqref="B15" xr:uid="{760BFD64-B173-4877-8A70-750EF48C2457}">
      <formula1>"2e afname,…,Cito,DLE test,SVT,Aarnoutse"</formula1>
    </dataValidation>
    <dataValidation type="list" allowBlank="1" showInputMessage="1" showErrorMessage="1" sqref="B14" xr:uid="{B70DD69D-FC66-43B2-B39A-3A123A70318D}">
      <formula1>"1e afname,…,Cito,DLE test,SVT,Aarnoutse"</formula1>
    </dataValidation>
    <dataValidation type="list" allowBlank="1" showInputMessage="1" showErrorMessage="1" sqref="B7" xr:uid="{41230D70-5114-4991-B3FE-0D951CF872EB}">
      <formula1>"2e afname,…,EMT,DMT,DLE test,SVT,DLT,"</formula1>
    </dataValidation>
    <dataValidation type="list" allowBlank="1" showInputMessage="1" showErrorMessage="1" sqref="B6" xr:uid="{B5413D88-FD47-4656-AE37-F11E8F4CE58C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E0356-08FD-4A63-BEBD-23560969E3F9}">
  <sheetPr>
    <tabColor indexed="46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97</v>
      </c>
      <c r="C6" s="29"/>
      <c r="D6" s="82">
        <f>'groep 7(A) (2)'!D6</f>
        <v>0</v>
      </c>
      <c r="E6" s="82">
        <f>'groep 7(A) (2)'!E6</f>
        <v>0</v>
      </c>
      <c r="F6" s="82">
        <f>'groep 7(A) (2)'!F6</f>
        <v>0</v>
      </c>
      <c r="G6" s="82">
        <f>'groep 7(A) (2)'!G6</f>
        <v>0</v>
      </c>
      <c r="H6" s="82">
        <f>'groep 7(A)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98</v>
      </c>
      <c r="C7" s="29"/>
      <c r="D7" s="82">
        <f>'groep 7(A) (2)'!D7</f>
        <v>0</v>
      </c>
      <c r="E7" s="82">
        <f>'groep 7(A) (2)'!E7</f>
        <v>0</v>
      </c>
      <c r="F7" s="82">
        <f>'groep 7(A) (2)'!F7</f>
        <v>0</v>
      </c>
      <c r="G7" s="82">
        <f>'groep 7(A) (2)'!G7</f>
        <v>0</v>
      </c>
      <c r="H7" s="82">
        <f>'groep 7(A)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99</v>
      </c>
      <c r="C8" s="29"/>
      <c r="D8" s="82">
        <f>'groep 7B (2)'!D6</f>
        <v>0</v>
      </c>
      <c r="E8" s="82">
        <f>'groep 7B (2)'!E6</f>
        <v>0</v>
      </c>
      <c r="F8" s="82">
        <f>'groep 7B (2)'!F6</f>
        <v>0</v>
      </c>
      <c r="G8" s="82">
        <f>'groep 7B (2)'!G6</f>
        <v>0</v>
      </c>
      <c r="H8" s="82">
        <f>'groep 7B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100</v>
      </c>
      <c r="C9" s="28"/>
      <c r="D9" s="82">
        <f>'groep 7B (2)'!D7</f>
        <v>0</v>
      </c>
      <c r="E9" s="82">
        <f>'groep 7B (2)'!E7</f>
        <v>0</v>
      </c>
      <c r="F9" s="82">
        <f>'groep 7B (2)'!F7</f>
        <v>0</v>
      </c>
      <c r="G9" s="82">
        <f>'groep 7B (2)'!G7</f>
        <v>0</v>
      </c>
      <c r="H9" s="82">
        <f>'groep 7B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101</v>
      </c>
      <c r="C10" s="28"/>
      <c r="D10" s="82">
        <f>'groep 7C (2)'!D6</f>
        <v>0</v>
      </c>
      <c r="E10" s="82">
        <f>'groep 7C (2)'!E6</f>
        <v>0</v>
      </c>
      <c r="F10" s="82">
        <f>'groep 7C (2)'!F6</f>
        <v>0</v>
      </c>
      <c r="G10" s="82">
        <f>'groep 7C (2)'!G6</f>
        <v>0</v>
      </c>
      <c r="H10" s="82">
        <f>'groep 7C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102</v>
      </c>
      <c r="C11" s="28"/>
      <c r="D11" s="82">
        <f>'groep 7C (2)'!D7</f>
        <v>0</v>
      </c>
      <c r="E11" s="82">
        <f>'groep 7C (2)'!E7</f>
        <v>0</v>
      </c>
      <c r="F11" s="82">
        <f>'groep 7C (2)'!F7</f>
        <v>0</v>
      </c>
      <c r="G11" s="82">
        <f>'groep 7C (2)'!G7</f>
        <v>0</v>
      </c>
      <c r="H11" s="82">
        <f>'groep 7C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97</v>
      </c>
      <c r="C17" s="29"/>
      <c r="D17" s="82">
        <f>'groep 7(A) (2)'!D14</f>
        <v>0</v>
      </c>
      <c r="E17" s="82">
        <f>'groep 7(A) (2)'!E14</f>
        <v>0</v>
      </c>
      <c r="F17" s="82">
        <f>'groep 7(A) (2)'!F14</f>
        <v>0</v>
      </c>
      <c r="G17" s="82">
        <f>'groep 7(A) (2)'!G14</f>
        <v>0</v>
      </c>
      <c r="H17" s="82">
        <f>'groep 7(A)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98</v>
      </c>
      <c r="C18" s="29"/>
      <c r="D18" s="82">
        <f>'groep 7(A) (2)'!D15</f>
        <v>0</v>
      </c>
      <c r="E18" s="82">
        <f>'groep 7(A) (2)'!E15</f>
        <v>0</v>
      </c>
      <c r="F18" s="82">
        <f>'groep 7(A) (2)'!F15</f>
        <v>0</v>
      </c>
      <c r="G18" s="82">
        <f>'groep 7(A) (2)'!G15</f>
        <v>0</v>
      </c>
      <c r="H18" s="82">
        <f>'groep 7(A)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99</v>
      </c>
      <c r="C19" s="29"/>
      <c r="D19" s="82">
        <f>'groep 7B (2)'!D14</f>
        <v>0</v>
      </c>
      <c r="E19" s="82">
        <f>'groep 7B (2)'!E14</f>
        <v>0</v>
      </c>
      <c r="F19" s="82">
        <f>'groep 7B (2)'!F14</f>
        <v>0</v>
      </c>
      <c r="G19" s="82">
        <f>'groep 7B (2)'!G14</f>
        <v>0</v>
      </c>
      <c r="H19" s="82">
        <f>'groep 7B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100</v>
      </c>
      <c r="C20" s="28"/>
      <c r="D20" s="82">
        <f>'groep 7B (2)'!D15</f>
        <v>0</v>
      </c>
      <c r="E20" s="82">
        <f>'groep 7B (2)'!E15</f>
        <v>0</v>
      </c>
      <c r="F20" s="82">
        <f>'groep 7B (2)'!F15</f>
        <v>0</v>
      </c>
      <c r="G20" s="82">
        <f>'groep 7B (2)'!G15</f>
        <v>0</v>
      </c>
      <c r="H20" s="82">
        <f>'groep 7B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101</v>
      </c>
      <c r="C21" s="28"/>
      <c r="D21" s="82">
        <f>'groep 7C (2)'!D14</f>
        <v>0</v>
      </c>
      <c r="E21" s="82">
        <f>'groep 7C (2)'!E14</f>
        <v>0</v>
      </c>
      <c r="F21" s="82">
        <f>'groep 7C (2)'!F14</f>
        <v>0</v>
      </c>
      <c r="G21" s="82">
        <f>'groep 7C (2)'!G14</f>
        <v>0</v>
      </c>
      <c r="H21" s="82">
        <f>'groep 7C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102</v>
      </c>
      <c r="C22" s="28"/>
      <c r="D22" s="82">
        <f>'groep 7C (2)'!D15</f>
        <v>0</v>
      </c>
      <c r="E22" s="82">
        <f>'groep 7C (2)'!E15</f>
        <v>0</v>
      </c>
      <c r="F22" s="82">
        <f>'groep 7C (2)'!F15</f>
        <v>0</v>
      </c>
      <c r="G22" s="82">
        <f>'groep 7C (2)'!G15</f>
        <v>0</v>
      </c>
      <c r="H22" s="82">
        <f>'groep 7C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97</v>
      </c>
      <c r="C28" s="29"/>
      <c r="D28" s="82">
        <f>'groep 7(A) (2)'!D22</f>
        <v>0</v>
      </c>
      <c r="E28" s="82">
        <f>'groep 7(A) (2)'!E22</f>
        <v>0</v>
      </c>
      <c r="F28" s="82">
        <f>'groep 7(A) (2)'!F22</f>
        <v>0</v>
      </c>
      <c r="G28" s="82">
        <f>'groep 7(A) (2)'!G22</f>
        <v>0</v>
      </c>
      <c r="H28" s="82">
        <f>'groep 7(A)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98</v>
      </c>
      <c r="C29" s="29"/>
      <c r="D29" s="82">
        <f>'groep 7(A) (2)'!D23</f>
        <v>0</v>
      </c>
      <c r="E29" s="82">
        <f>'groep 7(A) (2)'!E23</f>
        <v>0</v>
      </c>
      <c r="F29" s="82">
        <f>'groep 7(A) (2)'!F23</f>
        <v>0</v>
      </c>
      <c r="G29" s="82">
        <f>'groep 7(A) (2)'!G23</f>
        <v>0</v>
      </c>
      <c r="H29" s="82">
        <f>'groep 7(A)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99</v>
      </c>
      <c r="C30" s="29"/>
      <c r="D30" s="82">
        <f>'groep 7B (2)'!D22</f>
        <v>0</v>
      </c>
      <c r="E30" s="82">
        <f>'groep 7B (2)'!E22</f>
        <v>0</v>
      </c>
      <c r="F30" s="82">
        <f>'groep 7B (2)'!F22</f>
        <v>0</v>
      </c>
      <c r="G30" s="82">
        <f>'groep 7B (2)'!G22</f>
        <v>0</v>
      </c>
      <c r="H30" s="82">
        <f>'groep 7B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100</v>
      </c>
      <c r="C31" s="28"/>
      <c r="D31" s="82">
        <f>'groep 7B (2)'!D23</f>
        <v>0</v>
      </c>
      <c r="E31" s="82">
        <f>'groep 7B (2)'!E23</f>
        <v>0</v>
      </c>
      <c r="F31" s="82">
        <f>'groep 7B (2)'!F23</f>
        <v>0</v>
      </c>
      <c r="G31" s="82">
        <f>'groep 7B (2)'!G23</f>
        <v>0</v>
      </c>
      <c r="H31" s="82">
        <f>'groep 7B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101</v>
      </c>
      <c r="C32" s="28"/>
      <c r="D32" s="82">
        <f>'groep 7C (2)'!D22</f>
        <v>0</v>
      </c>
      <c r="E32" s="82">
        <f>'groep 7C (2)'!E22</f>
        <v>0</v>
      </c>
      <c r="F32" s="82">
        <f>'groep 7C (2)'!F22</f>
        <v>0</v>
      </c>
      <c r="G32" s="82">
        <f>'groep 7C (2)'!G22</f>
        <v>0</v>
      </c>
      <c r="H32" s="82">
        <f>'groep 7C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102</v>
      </c>
      <c r="C33" s="28"/>
      <c r="D33" s="82">
        <f>'groep 7C (2)'!D23</f>
        <v>0</v>
      </c>
      <c r="E33" s="82">
        <f>'groep 7C (2)'!E23</f>
        <v>0</v>
      </c>
      <c r="F33" s="82">
        <f>'groep 7C (2)'!F23</f>
        <v>0</v>
      </c>
      <c r="G33" s="82">
        <f>'groep 7C (2)'!G23</f>
        <v>0</v>
      </c>
      <c r="H33" s="82">
        <f>'groep 7C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97</v>
      </c>
      <c r="C39" s="29"/>
      <c r="D39" s="82">
        <f>'groep 7(A) (2)'!D30</f>
        <v>0</v>
      </c>
      <c r="E39" s="82">
        <f>'groep 7(A) (2)'!E30</f>
        <v>0</v>
      </c>
      <c r="F39" s="82">
        <f>'groep 7(A) (2)'!F30</f>
        <v>0</v>
      </c>
      <c r="G39" s="82">
        <f>'groep 7(A) (2)'!G30</f>
        <v>0</v>
      </c>
      <c r="H39" s="82">
        <f>'groep 7(A)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98</v>
      </c>
      <c r="C40" s="29"/>
      <c r="D40" s="82">
        <f>'groep 7(A) (2)'!D31</f>
        <v>0</v>
      </c>
      <c r="E40" s="82">
        <f>'groep 7(A) (2)'!E31</f>
        <v>0</v>
      </c>
      <c r="F40" s="82">
        <f>'groep 7(A) (2)'!F31</f>
        <v>0</v>
      </c>
      <c r="G40" s="82">
        <f>'groep 7(A) (2)'!G31</f>
        <v>0</v>
      </c>
      <c r="H40" s="82">
        <f>'groep 7(A)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99</v>
      </c>
      <c r="C41" s="29"/>
      <c r="D41" s="82">
        <f>'groep 7B (2)'!D30</f>
        <v>0</v>
      </c>
      <c r="E41" s="82">
        <f>'groep 7B (2)'!E30</f>
        <v>0</v>
      </c>
      <c r="F41" s="82">
        <f>'groep 7B (2)'!F30</f>
        <v>0</v>
      </c>
      <c r="G41" s="82">
        <f>'groep 7B (2)'!G30</f>
        <v>0</v>
      </c>
      <c r="H41" s="82">
        <f>'groep 7B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100</v>
      </c>
      <c r="C42" s="28"/>
      <c r="D42" s="82">
        <f>'groep 7B (2)'!D31</f>
        <v>0</v>
      </c>
      <c r="E42" s="82">
        <f>'groep 7B (2)'!E31</f>
        <v>0</v>
      </c>
      <c r="F42" s="82">
        <f>'groep 7B (2)'!F31</f>
        <v>0</v>
      </c>
      <c r="G42" s="82">
        <f>'groep 7B (2)'!G31</f>
        <v>0</v>
      </c>
      <c r="H42" s="82">
        <f>'groep 7B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101</v>
      </c>
      <c r="C43" s="28"/>
      <c r="D43" s="82">
        <f>'groep 7C (2)'!D30</f>
        <v>0</v>
      </c>
      <c r="E43" s="82">
        <f>'groep 7C (2)'!E30</f>
        <v>0</v>
      </c>
      <c r="F43" s="82">
        <f>'groep 7C (2)'!F30</f>
        <v>0</v>
      </c>
      <c r="G43" s="82">
        <f>'groep 7C (2)'!G30</f>
        <v>0</v>
      </c>
      <c r="H43" s="82">
        <f>'groep 7C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102</v>
      </c>
      <c r="C44" s="28"/>
      <c r="D44" s="82">
        <f>'groep 7C (2)'!D31</f>
        <v>0</v>
      </c>
      <c r="E44" s="82">
        <f>'groep 7C (2)'!E31</f>
        <v>0</v>
      </c>
      <c r="F44" s="82">
        <f>'groep 7C (2)'!F31</f>
        <v>0</v>
      </c>
      <c r="G44" s="82">
        <f>'groep 7C (2)'!G31</f>
        <v>0</v>
      </c>
      <c r="H44" s="82">
        <f>'groep 7C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97</v>
      </c>
      <c r="C50" s="29"/>
      <c r="D50" s="82">
        <f>'groep 7(A) (2)'!D38</f>
        <v>0</v>
      </c>
      <c r="E50" s="82">
        <f>'groep 7(A) (2)'!E38</f>
        <v>0</v>
      </c>
      <c r="F50" s="82">
        <f>'groep 7(A) (2)'!F38</f>
        <v>0</v>
      </c>
      <c r="G50" s="82">
        <f>'groep 7(A) (2)'!G38</f>
        <v>0</v>
      </c>
      <c r="H50" s="82">
        <f>'groep 7(A) (2)'!H38</f>
        <v>0</v>
      </c>
      <c r="I50" s="83">
        <f t="shared" ref="I50:I57" si="4">SUM(D50:H50)</f>
        <v>0</v>
      </c>
    </row>
    <row r="51" spans="2:13" x14ac:dyDescent="0.25">
      <c r="B51" s="29" t="s">
        <v>98</v>
      </c>
      <c r="C51" s="29"/>
      <c r="D51" s="82">
        <f>'groep 7(A) (2)'!D39</f>
        <v>0</v>
      </c>
      <c r="E51" s="82">
        <f>'groep 7(A) (2)'!E39</f>
        <v>0</v>
      </c>
      <c r="F51" s="82">
        <f>'groep 7(A) (2)'!F39</f>
        <v>0</v>
      </c>
      <c r="G51" s="82">
        <f>'groep 7(A) (2)'!G39</f>
        <v>0</v>
      </c>
      <c r="H51" s="82">
        <f>'groep 7(A) (2)'!H39</f>
        <v>0</v>
      </c>
      <c r="I51" s="83">
        <f t="shared" si="4"/>
        <v>0</v>
      </c>
    </row>
    <row r="52" spans="2:13" x14ac:dyDescent="0.25">
      <c r="B52" s="29" t="s">
        <v>99</v>
      </c>
      <c r="C52" s="29"/>
      <c r="D52" s="82">
        <f>'groep 7B (2)'!D38</f>
        <v>0</v>
      </c>
      <c r="E52" s="82">
        <f>'groep 7B (2)'!E38</f>
        <v>0</v>
      </c>
      <c r="F52" s="82">
        <f>'groep 7B (2)'!F38</f>
        <v>0</v>
      </c>
      <c r="G52" s="82">
        <f>'groep 7B (2)'!G38</f>
        <v>0</v>
      </c>
      <c r="H52" s="82">
        <f>'groep 7B (2)'!H38</f>
        <v>0</v>
      </c>
      <c r="I52" s="83">
        <f t="shared" si="4"/>
        <v>0</v>
      </c>
    </row>
    <row r="53" spans="2:13" x14ac:dyDescent="0.25">
      <c r="B53" s="29" t="s">
        <v>100</v>
      </c>
      <c r="C53" s="28"/>
      <c r="D53" s="82">
        <f>'groep 7B (2)'!D39</f>
        <v>0</v>
      </c>
      <c r="E53" s="82">
        <f>'groep 7B (2)'!E39</f>
        <v>0</v>
      </c>
      <c r="F53" s="82">
        <f>'groep 7B (2)'!F39</f>
        <v>0</v>
      </c>
      <c r="G53" s="82">
        <f>'groep 7B (2)'!G39</f>
        <v>0</v>
      </c>
      <c r="H53" s="82">
        <f>'groep 7B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101</v>
      </c>
      <c r="C54" s="28"/>
      <c r="D54" s="82">
        <f>'groep 7C (2)'!D38</f>
        <v>0</v>
      </c>
      <c r="E54" s="82">
        <f>'groep 7C (2)'!E38</f>
        <v>0</v>
      </c>
      <c r="F54" s="82">
        <f>'groep 7C (2)'!F38</f>
        <v>0</v>
      </c>
      <c r="G54" s="82">
        <f>'groep 7C (2)'!G38</f>
        <v>0</v>
      </c>
      <c r="H54" s="82">
        <f>'groep 7C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102</v>
      </c>
      <c r="C55" s="28"/>
      <c r="D55" s="82">
        <f>'groep 7C (2)'!D39</f>
        <v>0</v>
      </c>
      <c r="E55" s="82">
        <f>'groep 7C (2)'!E39</f>
        <v>0</v>
      </c>
      <c r="F55" s="82">
        <f>'groep 7C (2)'!F39</f>
        <v>0</v>
      </c>
      <c r="G55" s="82">
        <f>'groep 7C (2)'!G39</f>
        <v>0</v>
      </c>
      <c r="H55" s="82">
        <f>'groep 7C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97</v>
      </c>
      <c r="C61" s="29"/>
      <c r="D61" s="82">
        <f>'groep 7(A) (2)'!D46</f>
        <v>0</v>
      </c>
      <c r="E61" s="82">
        <f>'groep 7(A) (2)'!E46</f>
        <v>0</v>
      </c>
      <c r="F61" s="82">
        <f>'groep 7(A) (2)'!F46</f>
        <v>0</v>
      </c>
      <c r="G61" s="82">
        <f>'groep 7(A) (2)'!G46</f>
        <v>0</v>
      </c>
      <c r="H61" s="82">
        <f>'groep 7(A)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98</v>
      </c>
      <c r="C62" s="29"/>
      <c r="D62" s="82">
        <f>'groep 7(A) (2)'!D47</f>
        <v>0</v>
      </c>
      <c r="E62" s="82">
        <f>'groep 7(A) (2)'!E47</f>
        <v>0</v>
      </c>
      <c r="F62" s="82">
        <f>'groep 7(A) (2)'!F47</f>
        <v>0</v>
      </c>
      <c r="G62" s="82">
        <f>'groep 7(A) (2)'!G47</f>
        <v>0</v>
      </c>
      <c r="H62" s="82">
        <f>'groep 7(A)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99</v>
      </c>
      <c r="C63" s="29"/>
      <c r="D63" s="82">
        <f>'groep 7B (2)'!D46</f>
        <v>0</v>
      </c>
      <c r="E63" s="82">
        <f>'groep 7B (2)'!E46</f>
        <v>0</v>
      </c>
      <c r="F63" s="82">
        <f>'groep 7B (2)'!F46</f>
        <v>0</v>
      </c>
      <c r="G63" s="82">
        <f>'groep 7B (2)'!G46</f>
        <v>0</v>
      </c>
      <c r="H63" s="82">
        <f>'groep 7B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100</v>
      </c>
      <c r="C64" s="28"/>
      <c r="D64" s="82">
        <f>'groep 7B (2)'!D47</f>
        <v>0</v>
      </c>
      <c r="E64" s="82">
        <f>'groep 7B (2)'!E47</f>
        <v>0</v>
      </c>
      <c r="F64" s="82">
        <f>'groep 7B (2)'!F47</f>
        <v>0</v>
      </c>
      <c r="G64" s="82">
        <f>'groep 7B (2)'!G47</f>
        <v>0</v>
      </c>
      <c r="H64" s="82">
        <f>'groep 7B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101</v>
      </c>
      <c r="C65" s="28"/>
      <c r="D65" s="82">
        <f>'groep 7C (2)'!D46</f>
        <v>0</v>
      </c>
      <c r="E65" s="82">
        <f>'groep 7C (2)'!E46</f>
        <v>0</v>
      </c>
      <c r="F65" s="82">
        <f>'groep 7C (2)'!F46</f>
        <v>0</v>
      </c>
      <c r="G65" s="82">
        <f>'groep 7C (2)'!G46</f>
        <v>0</v>
      </c>
      <c r="H65" s="82">
        <f>'groep 7C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102</v>
      </c>
      <c r="C66" s="28"/>
      <c r="D66" s="82">
        <f>'groep 7C (2)'!D47</f>
        <v>0</v>
      </c>
      <c r="E66" s="82">
        <f>'groep 7C (2)'!E47</f>
        <v>0</v>
      </c>
      <c r="F66" s="82">
        <f>'groep 7C (2)'!F47</f>
        <v>0</v>
      </c>
      <c r="G66" s="82">
        <f>'groep 7C (2)'!G47</f>
        <v>0</v>
      </c>
      <c r="H66" s="82">
        <f>'groep 7C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86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86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866" priority="5" stopIfTrue="1" operator="greaterThanOrEqual">
      <formula>0.8</formula>
    </cfRule>
    <cfRule type="cellIs" dxfId="86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86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D1D02-E7EB-4810-A384-EEC4EC6FC56D}">
  <sheetPr>
    <tabColor indexed="12"/>
    <pageSetUpPr fitToPage="1"/>
  </sheetPr>
  <dimension ref="B1:AE52"/>
  <sheetViews>
    <sheetView showGridLines="0" showRowColHeaders="0" zoomScale="80" zoomScaleNormal="80" workbookViewId="0">
      <selection activeCell="Y27" sqref="Y2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86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86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861" priority="55" stopIfTrue="1" operator="greaterThanOrEqual">
      <formula>0.8</formula>
    </cfRule>
    <cfRule type="cellIs" dxfId="86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85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85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85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85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85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85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85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85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85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85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84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84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84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84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84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84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84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84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84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84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83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83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83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83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83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83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83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83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83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83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829" priority="10" stopIfTrue="1" operator="greaterThan">
      <formula>0.25</formula>
    </cfRule>
  </conditionalFormatting>
  <dataValidations count="12">
    <dataValidation type="list" allowBlank="1" showInputMessage="1" showErrorMessage="1" sqref="B6" xr:uid="{EE5316E7-8746-40EE-858A-4E3CF1801EBB}">
      <formula1>"1e afname,…,EMT,DMT,SVT,DLE test,DLT,"</formula1>
    </dataValidation>
    <dataValidation type="list" allowBlank="1" showInputMessage="1" showErrorMessage="1" sqref="B7" xr:uid="{CB1A2C75-3F45-4FE7-B417-FB80E6455FE9}">
      <formula1>"2e afname,…,EMT,DMT,DLE test,SVT,DLT,"</formula1>
    </dataValidation>
    <dataValidation type="list" allowBlank="1" showInputMessage="1" showErrorMessage="1" sqref="B14" xr:uid="{7DDF6610-BF06-4BC3-9B15-230FCDB9AE33}">
      <formula1>"1e afname,…,Cito,DLE test,SVT,Aarnoutse"</formula1>
    </dataValidation>
    <dataValidation type="list" allowBlank="1" showInputMessage="1" showErrorMessage="1" sqref="B15" xr:uid="{7EE1174C-9056-418C-9D44-5218300E4744}">
      <formula1>"2e afname,…,Cito,DLE test,SVT,Aarnoutse"</formula1>
    </dataValidation>
    <dataValidation type="list" allowBlank="1" showInputMessage="1" showErrorMessage="1" sqref="B30" xr:uid="{56BB6E0A-4C00-4112-9680-B9466DD8D446}">
      <formula1>"1e afname,…,Cito,PI-dictee,DLE test,SVT,Aarnoutse"</formula1>
    </dataValidation>
    <dataValidation type="list" allowBlank="1" showInputMessage="1" showErrorMessage="1" sqref="B38" xr:uid="{A1B7953D-9D43-4C77-B62F-83291E287DD2}">
      <formula1>"1e afname,…,TTR,DLE test,SVT,"</formula1>
    </dataValidation>
    <dataValidation type="list" allowBlank="1" showInputMessage="1" showErrorMessage="1" sqref="B39" xr:uid="{06B29C80-DA62-4628-83EC-A5588C195ADE}">
      <formula1>"2e afname,…,TTR,DLE test,SVT,"</formula1>
    </dataValidation>
    <dataValidation type="list" allowBlank="1" showInputMessage="1" showErrorMessage="1" sqref="B47" xr:uid="{38C29B51-532E-4365-82A8-45321334A729}">
      <formula1>"2e afname,…,Cito,DLE test,SVT,"</formula1>
    </dataValidation>
    <dataValidation type="list" allowBlank="1" showInputMessage="1" showErrorMessage="1" sqref="B31" xr:uid="{71F4C788-1D21-4C4E-90B2-2C73B233AF1D}">
      <formula1>"2e afname,…,Cito,PI-dictee,DLE test,SVT,Aarnoutse"</formula1>
    </dataValidation>
    <dataValidation type="list" allowBlank="1" showInputMessage="1" showErrorMessage="1" sqref="B46" xr:uid="{C113015A-EBE1-4B8E-B3D0-325C03209E07}">
      <formula1>"1e afname,…,Cito,DLE test,SVT,"</formula1>
    </dataValidation>
    <dataValidation type="list" allowBlank="1" showInputMessage="1" showErrorMessage="1" sqref="B22" xr:uid="{5C50181E-A63C-456F-B8CA-942145C67A59}">
      <formula1>"1e afname,…,Cito,"</formula1>
    </dataValidation>
    <dataValidation type="list" allowBlank="1" showInputMessage="1" showErrorMessage="1" sqref="B23" xr:uid="{2CAAEFDB-181D-4C2D-BCAF-E2DBF44BC75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605F-BAB5-4DAE-B0DD-BD2228D7E9F0}">
  <sheetPr>
    <tabColor indexed="12"/>
    <pageSetUpPr fitToPage="1"/>
  </sheetPr>
  <dimension ref="B1:AE52"/>
  <sheetViews>
    <sheetView showGridLines="0" showRowColHeaders="0" zoomScale="80" zoomScaleNormal="80" workbookViewId="0">
      <selection activeCell="X13" sqref="X1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828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827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826" priority="55" stopIfTrue="1" operator="greaterThanOrEqual">
      <formula>0.8</formula>
    </cfRule>
    <cfRule type="cellIs" dxfId="825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824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823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822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821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820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819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818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817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816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815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814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813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812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811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810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809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808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807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806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805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804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803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802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801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800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799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798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797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796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795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794" priority="10" stopIfTrue="1" operator="greaterThan">
      <formula>0.25</formula>
    </cfRule>
  </conditionalFormatting>
  <dataValidations count="12">
    <dataValidation type="list" allowBlank="1" showInputMessage="1" showErrorMessage="1" sqref="B6" xr:uid="{0B7F17BB-19A3-4C0B-9653-A6A64CEA968D}">
      <formula1>"1e afname,…,EMT,DMT,SVT,DLE test,DLT,"</formula1>
    </dataValidation>
    <dataValidation type="list" allowBlank="1" showInputMessage="1" showErrorMessage="1" sqref="B7" xr:uid="{3D3562BA-99BF-434F-9DB5-9A89513FD500}">
      <formula1>"2e afname,…,EMT,DMT,DLE test,SVT,DLT,"</formula1>
    </dataValidation>
    <dataValidation type="list" allowBlank="1" showInputMessage="1" showErrorMessage="1" sqref="B14" xr:uid="{BBC687D2-C387-421A-840B-40EEBEEA4702}">
      <formula1>"1e afname,…,Cito,DLE test,SVT,Aarnoutse"</formula1>
    </dataValidation>
    <dataValidation type="list" allowBlank="1" showInputMessage="1" showErrorMessage="1" sqref="B15" xr:uid="{7C5C1461-DEB1-43FF-B548-F8CBD2A78BAB}">
      <formula1>"2e afname,…,Cito,DLE test,SVT,Aarnoutse"</formula1>
    </dataValidation>
    <dataValidation type="list" allowBlank="1" showInputMessage="1" showErrorMessage="1" sqref="B30" xr:uid="{8A1C20DD-2F82-4B28-9274-FA2D0607694E}">
      <formula1>"1e afname,…,Cito,PI-dictee,DLE test,SVT,Aarnoutse"</formula1>
    </dataValidation>
    <dataValidation type="list" allowBlank="1" showInputMessage="1" showErrorMessage="1" sqref="B38" xr:uid="{E89F03DD-7E47-47E3-AAB0-435F32C48B2C}">
      <formula1>"1e afname,…,TTR,DLE test,SVT,"</formula1>
    </dataValidation>
    <dataValidation type="list" allowBlank="1" showInputMessage="1" showErrorMessage="1" sqref="B39" xr:uid="{FA55FDBC-1DF0-43DF-BA6C-311251E3E3D3}">
      <formula1>"2e afname,…,TTR,DLE test,SVT,"</formula1>
    </dataValidation>
    <dataValidation type="list" allowBlank="1" showInputMessage="1" showErrorMessage="1" sqref="B47" xr:uid="{93EF445A-F334-425A-A60A-7EF51710657B}">
      <formula1>"2e afname,…,Cito,DLE test,SVT,"</formula1>
    </dataValidation>
    <dataValidation type="list" allowBlank="1" showInputMessage="1" showErrorMessage="1" sqref="B31" xr:uid="{0FF61A2E-CC0C-49C8-8D3D-C7BFCD119B28}">
      <formula1>"2e afname,…,Cito,PI-dictee,DLE test,SVT,Aarnoutse"</formula1>
    </dataValidation>
    <dataValidation type="list" allowBlank="1" showInputMessage="1" showErrorMessage="1" sqref="B46" xr:uid="{8E00FFB4-A343-40AB-B350-4849460383CA}">
      <formula1>"1e afname,…,Cito,DLE test,SVT,"</formula1>
    </dataValidation>
    <dataValidation type="list" allowBlank="1" showInputMessage="1" showErrorMessage="1" sqref="B22" xr:uid="{0859A2A6-A6B4-4CFF-A2B8-092629258340}">
      <formula1>"1e afname,…,Cito,"</formula1>
    </dataValidation>
    <dataValidation type="list" allowBlank="1" showInputMessage="1" showErrorMessage="1" sqref="B23" xr:uid="{2525457A-C84C-4AF1-A21E-4E684BCA2983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F11E-1F2C-497D-9B94-7A579CD581D2}">
  <sheetPr>
    <tabColor rgb="FF92D050"/>
  </sheetPr>
  <dimension ref="B1:AO48"/>
  <sheetViews>
    <sheetView showGridLines="0" showRowColHeaders="0" zoomScaleNormal="100" zoomScaleSheetLayoutView="50" workbookViewId="0">
      <selection activeCell="AJ22" sqref="AJ22:AO22"/>
    </sheetView>
  </sheetViews>
  <sheetFormatPr defaultRowHeight="12.5" x14ac:dyDescent="0.25"/>
  <cols>
    <col min="1" max="1" width="17.453125" style="179" customWidth="1"/>
    <col min="2" max="2" width="5.54296875" style="179" customWidth="1"/>
    <col min="3" max="3" width="3.08984375" style="185" customWidth="1"/>
    <col min="4" max="45" width="5.7265625" style="179" customWidth="1"/>
    <col min="46" max="16384" width="8.7265625" style="179"/>
  </cols>
  <sheetData>
    <row r="1" spans="2:41" x14ac:dyDescent="0.25">
      <c r="D1" s="203"/>
      <c r="E1" s="203"/>
      <c r="F1" s="201"/>
      <c r="G1" s="201"/>
      <c r="H1" s="201"/>
      <c r="I1" s="201"/>
      <c r="J1" s="203"/>
      <c r="K1" s="203"/>
      <c r="L1" s="201"/>
      <c r="M1" s="201"/>
      <c r="N1" s="201"/>
      <c r="O1" s="201"/>
    </row>
    <row r="2" spans="2:41" x14ac:dyDescent="0.25">
      <c r="C2" s="299" t="s">
        <v>140</v>
      </c>
      <c r="D2" s="299"/>
      <c r="E2" s="299"/>
      <c r="F2" s="299"/>
      <c r="G2" s="299"/>
      <c r="H2" s="202"/>
      <c r="I2" s="202"/>
      <c r="J2" s="300" t="str">
        <f>knoppenblad!$D$7</f>
        <v>PROEFSCHOOL</v>
      </c>
      <c r="K2" s="300"/>
      <c r="L2" s="300"/>
      <c r="M2" s="300"/>
      <c r="N2" s="254"/>
      <c r="O2" s="254"/>
      <c r="AD2" s="300" t="str">
        <f>knoppenblad!$D$7</f>
        <v>PROEFSCHOOL</v>
      </c>
      <c r="AE2" s="300"/>
      <c r="AF2" s="300"/>
      <c r="AG2" s="300"/>
    </row>
    <row r="3" spans="2:41" x14ac:dyDescent="0.25">
      <c r="C3" s="299"/>
      <c r="D3" s="299"/>
      <c r="E3" s="299"/>
      <c r="F3" s="299"/>
      <c r="G3" s="299"/>
      <c r="J3" s="300"/>
      <c r="K3" s="300"/>
      <c r="L3" s="300"/>
      <c r="M3" s="300"/>
      <c r="N3" s="185"/>
      <c r="O3" s="185"/>
      <c r="AD3" s="300"/>
      <c r="AE3" s="300"/>
      <c r="AF3" s="300"/>
      <c r="AG3" s="300"/>
    </row>
    <row r="4" spans="2:41" ht="13" x14ac:dyDescent="0.3">
      <c r="B4" s="204"/>
      <c r="D4" s="205"/>
      <c r="E4" s="205"/>
      <c r="F4" s="206"/>
      <c r="G4" s="206"/>
      <c r="H4" s="206"/>
      <c r="I4" s="206"/>
      <c r="J4" s="205"/>
      <c r="K4" s="205"/>
      <c r="L4" s="206"/>
      <c r="M4" s="206"/>
      <c r="N4" s="206"/>
      <c r="O4" s="206"/>
    </row>
    <row r="5" spans="2:41" ht="13" thickBot="1" x14ac:dyDescent="0.3"/>
    <row r="6" spans="2:41" ht="13" thickTop="1" x14ac:dyDescent="0.25">
      <c r="C6" s="207"/>
      <c r="D6" s="208"/>
      <c r="E6" s="209"/>
      <c r="F6" s="210" t="s">
        <v>35</v>
      </c>
      <c r="G6" s="211" t="s">
        <v>141</v>
      </c>
      <c r="H6" s="212" t="s">
        <v>36</v>
      </c>
      <c r="I6" s="213" t="s">
        <v>33</v>
      </c>
      <c r="J6" s="208"/>
      <c r="K6" s="209"/>
      <c r="L6" s="214" t="s">
        <v>37</v>
      </c>
      <c r="M6" s="211" t="s">
        <v>141</v>
      </c>
      <c r="N6" s="215" t="s">
        <v>38</v>
      </c>
      <c r="O6" s="213" t="s">
        <v>33</v>
      </c>
      <c r="P6" s="208"/>
      <c r="Q6" s="209"/>
      <c r="R6" s="216" t="s">
        <v>41</v>
      </c>
      <c r="S6" s="211" t="s">
        <v>141</v>
      </c>
      <c r="T6" s="217" t="s">
        <v>42</v>
      </c>
      <c r="U6" s="213" t="s">
        <v>33</v>
      </c>
      <c r="V6" s="218"/>
      <c r="W6" s="219"/>
      <c r="X6" s="208"/>
      <c r="Y6" s="209"/>
      <c r="Z6" s="220" t="s">
        <v>44</v>
      </c>
      <c r="AA6" s="211" t="s">
        <v>141</v>
      </c>
      <c r="AB6" s="221" t="s">
        <v>45</v>
      </c>
      <c r="AC6" s="213" t="s">
        <v>33</v>
      </c>
      <c r="AD6" s="208"/>
      <c r="AE6" s="209"/>
      <c r="AF6" s="222" t="s">
        <v>47</v>
      </c>
      <c r="AG6" s="211" t="s">
        <v>141</v>
      </c>
      <c r="AH6" s="223" t="s">
        <v>48</v>
      </c>
      <c r="AI6" s="213" t="s">
        <v>33</v>
      </c>
      <c r="AJ6" s="208"/>
      <c r="AK6" s="209"/>
      <c r="AL6" s="224" t="s">
        <v>50</v>
      </c>
      <c r="AM6" s="211" t="s">
        <v>141</v>
      </c>
      <c r="AN6" s="225" t="s">
        <v>51</v>
      </c>
      <c r="AO6" s="213" t="s">
        <v>33</v>
      </c>
    </row>
    <row r="7" spans="2:41" x14ac:dyDescent="0.25">
      <c r="C7" s="226"/>
      <c r="D7" s="301" t="s">
        <v>34</v>
      </c>
      <c r="E7" s="302"/>
      <c r="F7" s="303" t="str">
        <f>IF(G6="nee","",IF(G6="ja","gr.3B"))</f>
        <v>gr.3B</v>
      </c>
      <c r="G7" s="303"/>
      <c r="H7" s="304" t="str">
        <f>IF(I6="nee","",IF(I6="ja","gr.3C"))</f>
        <v/>
      </c>
      <c r="I7" s="305"/>
      <c r="J7" s="306" t="s">
        <v>39</v>
      </c>
      <c r="K7" s="307"/>
      <c r="L7" s="303" t="str">
        <f>IF(M6="nee","",IF(M6="ja","gr.4B"))</f>
        <v>gr.4B</v>
      </c>
      <c r="M7" s="303"/>
      <c r="N7" s="304" t="str">
        <f>IF(O6="nee","",IF(O6="ja","gr.4C"))</f>
        <v/>
      </c>
      <c r="O7" s="305"/>
      <c r="P7" s="308" t="s">
        <v>40</v>
      </c>
      <c r="Q7" s="309"/>
      <c r="R7" s="303" t="str">
        <f>IF(S6="nee","",IF(S6="ja","gr.5B"))</f>
        <v>gr.5B</v>
      </c>
      <c r="S7" s="303"/>
      <c r="T7" s="304" t="str">
        <f>IF(U6="nee","",IF(U6="ja","gr.5C"))</f>
        <v/>
      </c>
      <c r="U7" s="305"/>
      <c r="V7" s="227"/>
      <c r="W7" s="203"/>
      <c r="X7" s="310" t="s">
        <v>43</v>
      </c>
      <c r="Y7" s="311"/>
      <c r="Z7" s="303" t="str">
        <f>IF(AA6="nee","",IF(AA6="ja","gr.6B"))</f>
        <v>gr.6B</v>
      </c>
      <c r="AA7" s="303"/>
      <c r="AB7" s="304" t="str">
        <f>IF(AC6="nee","",IF(AC6="ja","gr.6C"))</f>
        <v/>
      </c>
      <c r="AC7" s="305"/>
      <c r="AD7" s="297" t="s">
        <v>46</v>
      </c>
      <c r="AE7" s="298"/>
      <c r="AF7" s="303" t="str">
        <f>IF(AG6="nee","",IF(AG6="ja","gr.7B"))</f>
        <v>gr.7B</v>
      </c>
      <c r="AG7" s="303"/>
      <c r="AH7" s="304" t="str">
        <f>IF(AI6="nee","",IF(AI6="ja","gr.7C"))</f>
        <v/>
      </c>
      <c r="AI7" s="305"/>
      <c r="AJ7" s="312" t="s">
        <v>49</v>
      </c>
      <c r="AK7" s="313"/>
      <c r="AL7" s="303" t="str">
        <f>IF(AM6="nee","",IF(AM6="ja","gr.8B"))</f>
        <v>gr.8B</v>
      </c>
      <c r="AM7" s="303"/>
      <c r="AN7" s="304" t="str">
        <f>IF(AO6="nee","",IF(AO6="ja","gr.8C"))</f>
        <v/>
      </c>
      <c r="AO7" s="305"/>
    </row>
    <row r="8" spans="2:41" x14ac:dyDescent="0.25">
      <c r="C8" s="226"/>
      <c r="D8" s="228" t="s">
        <v>30</v>
      </c>
      <c r="E8" s="229" t="s">
        <v>31</v>
      </c>
      <c r="F8" s="201" t="s">
        <v>30</v>
      </c>
      <c r="G8" s="201" t="s">
        <v>31</v>
      </c>
      <c r="H8" s="201" t="s">
        <v>30</v>
      </c>
      <c r="I8" s="230" t="s">
        <v>31</v>
      </c>
      <c r="J8" s="228" t="s">
        <v>30</v>
      </c>
      <c r="K8" s="229" t="s">
        <v>31</v>
      </c>
      <c r="L8" s="201" t="s">
        <v>30</v>
      </c>
      <c r="M8" s="201" t="s">
        <v>31</v>
      </c>
      <c r="N8" s="201" t="s">
        <v>30</v>
      </c>
      <c r="O8" s="230" t="s">
        <v>31</v>
      </c>
      <c r="P8" s="228" t="s">
        <v>30</v>
      </c>
      <c r="Q8" s="229" t="s">
        <v>31</v>
      </c>
      <c r="R8" s="201" t="s">
        <v>30</v>
      </c>
      <c r="S8" s="201" t="s">
        <v>31</v>
      </c>
      <c r="T8" s="201" t="s">
        <v>30</v>
      </c>
      <c r="U8" s="230" t="s">
        <v>31</v>
      </c>
      <c r="V8" s="231"/>
      <c r="W8" s="201"/>
      <c r="X8" s="228" t="s">
        <v>30</v>
      </c>
      <c r="Y8" s="229" t="s">
        <v>31</v>
      </c>
      <c r="Z8" s="201" t="s">
        <v>30</v>
      </c>
      <c r="AA8" s="201" t="s">
        <v>31</v>
      </c>
      <c r="AB8" s="201" t="s">
        <v>30</v>
      </c>
      <c r="AC8" s="230" t="s">
        <v>31</v>
      </c>
      <c r="AD8" s="228" t="s">
        <v>30</v>
      </c>
      <c r="AE8" s="229" t="s">
        <v>31</v>
      </c>
      <c r="AF8" s="201" t="s">
        <v>30</v>
      </c>
      <c r="AG8" s="201" t="s">
        <v>31</v>
      </c>
      <c r="AH8" s="201" t="s">
        <v>30</v>
      </c>
      <c r="AI8" s="230" t="s">
        <v>31</v>
      </c>
      <c r="AJ8" s="228" t="s">
        <v>30</v>
      </c>
      <c r="AK8" s="229" t="s">
        <v>31</v>
      </c>
      <c r="AL8" s="201" t="s">
        <v>30</v>
      </c>
      <c r="AM8" s="201" t="s">
        <v>31</v>
      </c>
      <c r="AN8" s="201" t="s">
        <v>30</v>
      </c>
      <c r="AO8" s="230" t="s">
        <v>31</v>
      </c>
    </row>
    <row r="9" spans="2:41" ht="13" x14ac:dyDescent="0.3">
      <c r="B9" s="204"/>
      <c r="C9" s="226"/>
      <c r="D9" s="232"/>
      <c r="E9" s="233"/>
      <c r="F9" s="234"/>
      <c r="G9" s="234"/>
      <c r="H9" s="234"/>
      <c r="I9" s="235"/>
      <c r="J9" s="232"/>
      <c r="K9" s="233"/>
      <c r="L9" s="234"/>
      <c r="M9" s="234"/>
      <c r="N9" s="236"/>
      <c r="O9" s="237"/>
      <c r="P9" s="232"/>
      <c r="Q9" s="233"/>
      <c r="R9" s="234"/>
      <c r="S9" s="234"/>
      <c r="T9" s="234"/>
      <c r="U9" s="235"/>
      <c r="V9" s="238"/>
      <c r="X9" s="232"/>
      <c r="Y9" s="233"/>
      <c r="Z9" s="234"/>
      <c r="AA9" s="234"/>
      <c r="AB9" s="234"/>
      <c r="AC9" s="235"/>
      <c r="AD9" s="232"/>
      <c r="AE9" s="233"/>
      <c r="AF9" s="234"/>
      <c r="AG9" s="234"/>
      <c r="AH9" s="234"/>
      <c r="AI9" s="235"/>
      <c r="AJ9" s="232"/>
      <c r="AK9" s="233"/>
      <c r="AL9" s="234"/>
      <c r="AM9" s="234"/>
      <c r="AN9" s="234"/>
      <c r="AO9" s="235"/>
    </row>
    <row r="10" spans="2:41" x14ac:dyDescent="0.25">
      <c r="C10" s="226"/>
      <c r="D10" s="314" t="s">
        <v>21</v>
      </c>
      <c r="E10" s="315"/>
      <c r="F10" s="315"/>
      <c r="G10" s="315"/>
      <c r="H10" s="315"/>
      <c r="I10" s="316"/>
      <c r="J10" s="314" t="s">
        <v>21</v>
      </c>
      <c r="K10" s="315"/>
      <c r="L10" s="315"/>
      <c r="M10" s="315"/>
      <c r="N10" s="315"/>
      <c r="O10" s="316"/>
      <c r="P10" s="314" t="s">
        <v>21</v>
      </c>
      <c r="Q10" s="315"/>
      <c r="R10" s="315"/>
      <c r="S10" s="315"/>
      <c r="T10" s="315"/>
      <c r="U10" s="316"/>
      <c r="V10" s="227"/>
      <c r="W10" s="203"/>
      <c r="X10" s="314" t="s">
        <v>21</v>
      </c>
      <c r="Y10" s="315"/>
      <c r="Z10" s="315"/>
      <c r="AA10" s="315"/>
      <c r="AB10" s="315"/>
      <c r="AC10" s="316"/>
      <c r="AD10" s="314" t="s">
        <v>21</v>
      </c>
      <c r="AE10" s="315"/>
      <c r="AF10" s="315"/>
      <c r="AG10" s="315"/>
      <c r="AH10" s="315"/>
      <c r="AI10" s="316"/>
      <c r="AJ10" s="314" t="s">
        <v>21</v>
      </c>
      <c r="AK10" s="315"/>
      <c r="AL10" s="315"/>
      <c r="AM10" s="315"/>
      <c r="AN10" s="315"/>
      <c r="AO10" s="316"/>
    </row>
    <row r="11" spans="2:41" ht="13" x14ac:dyDescent="0.3">
      <c r="B11" s="204"/>
      <c r="C11" s="226" t="s">
        <v>0</v>
      </c>
      <c r="D11" s="239"/>
      <c r="E11" s="240"/>
      <c r="F11" s="205"/>
      <c r="G11" s="205"/>
      <c r="H11" s="205"/>
      <c r="I11" s="241"/>
      <c r="J11" s="239"/>
      <c r="K11" s="240"/>
      <c r="L11" s="205"/>
      <c r="M11" s="205"/>
      <c r="N11" s="206"/>
      <c r="O11" s="242"/>
      <c r="P11" s="239"/>
      <c r="Q11" s="240"/>
      <c r="R11" s="205"/>
      <c r="S11" s="205"/>
      <c r="T11" s="205"/>
      <c r="U11" s="241"/>
      <c r="V11" s="243"/>
      <c r="W11" s="205"/>
      <c r="X11" s="239"/>
      <c r="Y11" s="240"/>
      <c r="Z11" s="205"/>
      <c r="AA11" s="205"/>
      <c r="AB11" s="205"/>
      <c r="AC11" s="241"/>
      <c r="AD11" s="239"/>
      <c r="AE11" s="240"/>
      <c r="AF11" s="205"/>
      <c r="AG11" s="205"/>
      <c r="AH11" s="205"/>
      <c r="AI11" s="241"/>
      <c r="AJ11" s="239"/>
      <c r="AK11" s="240"/>
      <c r="AL11" s="205"/>
      <c r="AM11" s="205"/>
      <c r="AN11" s="205"/>
      <c r="AO11" s="241"/>
    </row>
    <row r="12" spans="2:41" x14ac:dyDescent="0.25">
      <c r="C12" s="226" t="s">
        <v>1</v>
      </c>
      <c r="D12" s="244"/>
      <c r="E12" s="245"/>
      <c r="F12" s="205"/>
      <c r="G12" s="205"/>
      <c r="H12" s="205"/>
      <c r="I12" s="241"/>
      <c r="J12" s="244"/>
      <c r="K12" s="245"/>
      <c r="L12" s="205"/>
      <c r="M12" s="205"/>
      <c r="N12" s="206"/>
      <c r="O12" s="242"/>
      <c r="P12" s="244"/>
      <c r="Q12" s="245"/>
      <c r="R12" s="205"/>
      <c r="S12" s="205"/>
      <c r="T12" s="205"/>
      <c r="U12" s="241"/>
      <c r="V12" s="243"/>
      <c r="W12" s="205"/>
      <c r="X12" s="244"/>
      <c r="Y12" s="245"/>
      <c r="Z12" s="205"/>
      <c r="AA12" s="205"/>
      <c r="AB12" s="205"/>
      <c r="AC12" s="241"/>
      <c r="AD12" s="244"/>
      <c r="AE12" s="245"/>
      <c r="AF12" s="205"/>
      <c r="AG12" s="205"/>
      <c r="AH12" s="205"/>
      <c r="AI12" s="241"/>
      <c r="AJ12" s="244"/>
      <c r="AK12" s="245"/>
      <c r="AL12" s="205"/>
      <c r="AM12" s="205"/>
      <c r="AN12" s="205"/>
      <c r="AO12" s="241"/>
    </row>
    <row r="13" spans="2:41" x14ac:dyDescent="0.25">
      <c r="C13" s="226" t="s">
        <v>2</v>
      </c>
      <c r="D13" s="244"/>
      <c r="E13" s="245"/>
      <c r="F13" s="205"/>
      <c r="G13" s="205"/>
      <c r="H13" s="205"/>
      <c r="I13" s="241"/>
      <c r="J13" s="244"/>
      <c r="K13" s="245"/>
      <c r="L13" s="205"/>
      <c r="M13" s="205"/>
      <c r="N13" s="206"/>
      <c r="O13" s="242"/>
      <c r="P13" s="244"/>
      <c r="Q13" s="245"/>
      <c r="R13" s="205"/>
      <c r="S13" s="205"/>
      <c r="T13" s="205"/>
      <c r="U13" s="241"/>
      <c r="V13" s="243"/>
      <c r="W13" s="205"/>
      <c r="X13" s="244"/>
      <c r="Y13" s="245"/>
      <c r="Z13" s="205"/>
      <c r="AA13" s="205"/>
      <c r="AB13" s="205"/>
      <c r="AC13" s="241"/>
      <c r="AD13" s="244"/>
      <c r="AE13" s="245"/>
      <c r="AF13" s="205"/>
      <c r="AG13" s="205"/>
      <c r="AH13" s="205"/>
      <c r="AI13" s="241"/>
      <c r="AJ13" s="244"/>
      <c r="AK13" s="245"/>
      <c r="AL13" s="205"/>
      <c r="AM13" s="205"/>
      <c r="AN13" s="205"/>
      <c r="AO13" s="241"/>
    </row>
    <row r="14" spans="2:41" x14ac:dyDescent="0.25">
      <c r="C14" s="226" t="s">
        <v>3</v>
      </c>
      <c r="D14" s="244"/>
      <c r="E14" s="245"/>
      <c r="F14" s="205"/>
      <c r="G14" s="205"/>
      <c r="H14" s="205"/>
      <c r="I14" s="241"/>
      <c r="J14" s="244"/>
      <c r="K14" s="245"/>
      <c r="L14" s="205"/>
      <c r="M14" s="205"/>
      <c r="N14" s="206"/>
      <c r="O14" s="242"/>
      <c r="P14" s="244"/>
      <c r="Q14" s="245"/>
      <c r="R14" s="205"/>
      <c r="S14" s="205"/>
      <c r="T14" s="205"/>
      <c r="U14" s="241"/>
      <c r="V14" s="243"/>
      <c r="W14" s="205"/>
      <c r="X14" s="244"/>
      <c r="Y14" s="245"/>
      <c r="Z14" s="205"/>
      <c r="AA14" s="205"/>
      <c r="AB14" s="205"/>
      <c r="AC14" s="241"/>
      <c r="AD14" s="244"/>
      <c r="AE14" s="245"/>
      <c r="AF14" s="205"/>
      <c r="AG14" s="205"/>
      <c r="AH14" s="205"/>
      <c r="AI14" s="241"/>
      <c r="AJ14" s="244"/>
      <c r="AK14" s="245"/>
      <c r="AL14" s="205"/>
      <c r="AM14" s="205"/>
      <c r="AN14" s="205"/>
      <c r="AO14" s="241"/>
    </row>
    <row r="15" spans="2:41" x14ac:dyDescent="0.25">
      <c r="C15" s="226" t="s">
        <v>4</v>
      </c>
      <c r="D15" s="246"/>
      <c r="E15" s="247"/>
      <c r="F15" s="205"/>
      <c r="G15" s="205"/>
      <c r="H15" s="205"/>
      <c r="I15" s="241"/>
      <c r="J15" s="246"/>
      <c r="K15" s="247"/>
      <c r="L15" s="205"/>
      <c r="M15" s="205"/>
      <c r="N15" s="206"/>
      <c r="O15" s="242"/>
      <c r="P15" s="246"/>
      <c r="Q15" s="247"/>
      <c r="R15" s="205"/>
      <c r="S15" s="205"/>
      <c r="T15" s="205"/>
      <c r="U15" s="241"/>
      <c r="V15" s="243"/>
      <c r="W15" s="205"/>
      <c r="X15" s="246"/>
      <c r="Y15" s="247"/>
      <c r="Z15" s="205"/>
      <c r="AA15" s="205"/>
      <c r="AB15" s="205"/>
      <c r="AC15" s="241"/>
      <c r="AD15" s="246"/>
      <c r="AE15" s="247"/>
      <c r="AF15" s="205"/>
      <c r="AG15" s="205"/>
      <c r="AH15" s="205"/>
      <c r="AI15" s="241"/>
      <c r="AJ15" s="246"/>
      <c r="AK15" s="247"/>
      <c r="AL15" s="205"/>
      <c r="AM15" s="205"/>
      <c r="AN15" s="205"/>
      <c r="AO15" s="241"/>
    </row>
    <row r="16" spans="2:41" x14ac:dyDescent="0.25">
      <c r="C16" s="226"/>
      <c r="D16" s="314" t="s">
        <v>29</v>
      </c>
      <c r="E16" s="315"/>
      <c r="F16" s="315"/>
      <c r="G16" s="315"/>
      <c r="H16" s="315"/>
      <c r="I16" s="316"/>
      <c r="J16" s="314" t="s">
        <v>29</v>
      </c>
      <c r="K16" s="315"/>
      <c r="L16" s="315"/>
      <c r="M16" s="315"/>
      <c r="N16" s="315"/>
      <c r="O16" s="316"/>
      <c r="P16" s="314" t="s">
        <v>29</v>
      </c>
      <c r="Q16" s="315"/>
      <c r="R16" s="315"/>
      <c r="S16" s="315"/>
      <c r="T16" s="315"/>
      <c r="U16" s="316"/>
      <c r="V16" s="227"/>
      <c r="W16" s="203"/>
      <c r="X16" s="314" t="s">
        <v>29</v>
      </c>
      <c r="Y16" s="315"/>
      <c r="Z16" s="315"/>
      <c r="AA16" s="315"/>
      <c r="AB16" s="315"/>
      <c r="AC16" s="316"/>
      <c r="AD16" s="314" t="s">
        <v>29</v>
      </c>
      <c r="AE16" s="315"/>
      <c r="AF16" s="315"/>
      <c r="AG16" s="315"/>
      <c r="AH16" s="315"/>
      <c r="AI16" s="316"/>
      <c r="AJ16" s="314" t="s">
        <v>29</v>
      </c>
      <c r="AK16" s="315"/>
      <c r="AL16" s="315"/>
      <c r="AM16" s="315"/>
      <c r="AN16" s="315"/>
      <c r="AO16" s="316"/>
    </row>
    <row r="17" spans="2:41" ht="13" x14ac:dyDescent="0.3">
      <c r="B17" s="204"/>
      <c r="C17" s="226" t="s">
        <v>0</v>
      </c>
      <c r="D17" s="239"/>
      <c r="E17" s="240"/>
      <c r="F17" s="205"/>
      <c r="G17" s="205"/>
      <c r="H17" s="205"/>
      <c r="I17" s="241"/>
      <c r="J17" s="239"/>
      <c r="K17" s="240"/>
      <c r="L17" s="205"/>
      <c r="M17" s="205"/>
      <c r="N17" s="206"/>
      <c r="O17" s="242"/>
      <c r="P17" s="239"/>
      <c r="Q17" s="240"/>
      <c r="R17" s="205"/>
      <c r="S17" s="205"/>
      <c r="T17" s="205"/>
      <c r="U17" s="241"/>
      <c r="V17" s="243"/>
      <c r="W17" s="205"/>
      <c r="X17" s="239"/>
      <c r="Y17" s="240"/>
      <c r="Z17" s="205"/>
      <c r="AA17" s="205"/>
      <c r="AB17" s="205"/>
      <c r="AC17" s="241"/>
      <c r="AD17" s="239"/>
      <c r="AE17" s="240"/>
      <c r="AF17" s="205"/>
      <c r="AG17" s="205"/>
      <c r="AH17" s="205"/>
      <c r="AI17" s="241"/>
      <c r="AJ17" s="239"/>
      <c r="AK17" s="240"/>
      <c r="AL17" s="205"/>
      <c r="AM17" s="205"/>
      <c r="AN17" s="205"/>
      <c r="AO17" s="241"/>
    </row>
    <row r="18" spans="2:41" x14ac:dyDescent="0.25">
      <c r="C18" s="226" t="s">
        <v>1</v>
      </c>
      <c r="D18" s="244"/>
      <c r="E18" s="245"/>
      <c r="F18" s="205"/>
      <c r="G18" s="205"/>
      <c r="H18" s="205"/>
      <c r="I18" s="241"/>
      <c r="J18" s="244"/>
      <c r="K18" s="245"/>
      <c r="L18" s="205"/>
      <c r="M18" s="205"/>
      <c r="N18" s="206"/>
      <c r="O18" s="242"/>
      <c r="P18" s="244"/>
      <c r="Q18" s="245"/>
      <c r="R18" s="205"/>
      <c r="S18" s="205"/>
      <c r="T18" s="205"/>
      <c r="U18" s="241"/>
      <c r="V18" s="243"/>
      <c r="W18" s="205"/>
      <c r="X18" s="244"/>
      <c r="Y18" s="245"/>
      <c r="Z18" s="205"/>
      <c r="AA18" s="205"/>
      <c r="AB18" s="205"/>
      <c r="AC18" s="241"/>
      <c r="AD18" s="244"/>
      <c r="AE18" s="245"/>
      <c r="AF18" s="205"/>
      <c r="AG18" s="205"/>
      <c r="AH18" s="205"/>
      <c r="AI18" s="241"/>
      <c r="AJ18" s="244"/>
      <c r="AK18" s="245"/>
      <c r="AL18" s="205"/>
      <c r="AM18" s="205"/>
      <c r="AN18" s="205"/>
      <c r="AO18" s="241"/>
    </row>
    <row r="19" spans="2:41" x14ac:dyDescent="0.25">
      <c r="C19" s="226" t="s">
        <v>2</v>
      </c>
      <c r="D19" s="244"/>
      <c r="E19" s="245"/>
      <c r="F19" s="205"/>
      <c r="G19" s="205"/>
      <c r="H19" s="205"/>
      <c r="I19" s="241"/>
      <c r="J19" s="244"/>
      <c r="K19" s="245"/>
      <c r="L19" s="205"/>
      <c r="M19" s="205"/>
      <c r="N19" s="206"/>
      <c r="O19" s="242"/>
      <c r="P19" s="244"/>
      <c r="Q19" s="245"/>
      <c r="R19" s="205"/>
      <c r="S19" s="205"/>
      <c r="T19" s="205"/>
      <c r="U19" s="241"/>
      <c r="V19" s="243"/>
      <c r="W19" s="205"/>
      <c r="X19" s="244"/>
      <c r="Y19" s="245"/>
      <c r="Z19" s="205"/>
      <c r="AA19" s="205"/>
      <c r="AB19" s="205"/>
      <c r="AC19" s="241"/>
      <c r="AD19" s="244"/>
      <c r="AE19" s="245"/>
      <c r="AF19" s="205"/>
      <c r="AG19" s="205"/>
      <c r="AH19" s="205"/>
      <c r="AI19" s="241"/>
      <c r="AJ19" s="244"/>
      <c r="AK19" s="245"/>
      <c r="AL19" s="205"/>
      <c r="AM19" s="205"/>
      <c r="AN19" s="205"/>
      <c r="AO19" s="241"/>
    </row>
    <row r="20" spans="2:41" x14ac:dyDescent="0.25">
      <c r="C20" s="226" t="s">
        <v>3</v>
      </c>
      <c r="D20" s="244"/>
      <c r="E20" s="245"/>
      <c r="F20" s="205"/>
      <c r="G20" s="205"/>
      <c r="H20" s="205"/>
      <c r="I20" s="241"/>
      <c r="J20" s="244"/>
      <c r="K20" s="245"/>
      <c r="L20" s="205"/>
      <c r="M20" s="205"/>
      <c r="N20" s="206"/>
      <c r="O20" s="242"/>
      <c r="P20" s="244"/>
      <c r="Q20" s="245"/>
      <c r="R20" s="205"/>
      <c r="S20" s="205"/>
      <c r="T20" s="205"/>
      <c r="U20" s="241"/>
      <c r="V20" s="243"/>
      <c r="W20" s="205"/>
      <c r="X20" s="244"/>
      <c r="Y20" s="245"/>
      <c r="Z20" s="205"/>
      <c r="AA20" s="205"/>
      <c r="AB20" s="205"/>
      <c r="AC20" s="241"/>
      <c r="AD20" s="244"/>
      <c r="AE20" s="245"/>
      <c r="AF20" s="205"/>
      <c r="AG20" s="205"/>
      <c r="AH20" s="205"/>
      <c r="AI20" s="241"/>
      <c r="AJ20" s="244"/>
      <c r="AK20" s="245"/>
      <c r="AL20" s="205"/>
      <c r="AM20" s="205"/>
      <c r="AN20" s="205"/>
      <c r="AO20" s="241"/>
    </row>
    <row r="21" spans="2:41" x14ac:dyDescent="0.25">
      <c r="C21" s="226" t="s">
        <v>4</v>
      </c>
      <c r="D21" s="246"/>
      <c r="E21" s="247"/>
      <c r="F21" s="205"/>
      <c r="G21" s="205"/>
      <c r="H21" s="205"/>
      <c r="I21" s="241"/>
      <c r="J21" s="246"/>
      <c r="K21" s="247"/>
      <c r="L21" s="205"/>
      <c r="M21" s="205"/>
      <c r="N21" s="206"/>
      <c r="O21" s="242"/>
      <c r="P21" s="246"/>
      <c r="Q21" s="247"/>
      <c r="R21" s="205"/>
      <c r="S21" s="205"/>
      <c r="T21" s="205"/>
      <c r="U21" s="241"/>
      <c r="V21" s="243"/>
      <c r="W21" s="205"/>
      <c r="X21" s="246"/>
      <c r="Y21" s="247"/>
      <c r="Z21" s="205"/>
      <c r="AA21" s="205"/>
      <c r="AB21" s="205"/>
      <c r="AC21" s="241"/>
      <c r="AD21" s="246"/>
      <c r="AE21" s="247"/>
      <c r="AF21" s="205"/>
      <c r="AG21" s="205"/>
      <c r="AH21" s="205"/>
      <c r="AI21" s="241"/>
      <c r="AJ21" s="246"/>
      <c r="AK21" s="247"/>
      <c r="AL21" s="205"/>
      <c r="AM21" s="205"/>
      <c r="AN21" s="205"/>
      <c r="AO21" s="241"/>
    </row>
    <row r="22" spans="2:41" x14ac:dyDescent="0.25">
      <c r="C22" s="226"/>
      <c r="D22" s="314" t="s">
        <v>134</v>
      </c>
      <c r="E22" s="315"/>
      <c r="F22" s="315"/>
      <c r="G22" s="315"/>
      <c r="H22" s="315"/>
      <c r="I22" s="316"/>
      <c r="J22" s="314" t="s">
        <v>134</v>
      </c>
      <c r="K22" s="315"/>
      <c r="L22" s="315"/>
      <c r="M22" s="315"/>
      <c r="N22" s="315"/>
      <c r="O22" s="316"/>
      <c r="P22" s="314" t="s">
        <v>134</v>
      </c>
      <c r="Q22" s="315"/>
      <c r="R22" s="315"/>
      <c r="S22" s="315"/>
      <c r="T22" s="315"/>
      <c r="U22" s="316"/>
      <c r="V22" s="227"/>
      <c r="W22" s="203"/>
      <c r="X22" s="314" t="s">
        <v>134</v>
      </c>
      <c r="Y22" s="315"/>
      <c r="Z22" s="315"/>
      <c r="AA22" s="315"/>
      <c r="AB22" s="315"/>
      <c r="AC22" s="316"/>
      <c r="AD22" s="314" t="s">
        <v>134</v>
      </c>
      <c r="AE22" s="315"/>
      <c r="AF22" s="315"/>
      <c r="AG22" s="315"/>
      <c r="AH22" s="315"/>
      <c r="AI22" s="316"/>
      <c r="AJ22" s="314" t="s">
        <v>134</v>
      </c>
      <c r="AK22" s="315"/>
      <c r="AL22" s="315"/>
      <c r="AM22" s="315"/>
      <c r="AN22" s="315"/>
      <c r="AO22" s="316"/>
    </row>
    <row r="23" spans="2:41" ht="13" x14ac:dyDescent="0.3">
      <c r="B23" s="204"/>
      <c r="C23" s="226" t="s">
        <v>0</v>
      </c>
      <c r="D23" s="239"/>
      <c r="E23" s="240"/>
      <c r="F23" s="205"/>
      <c r="G23" s="205"/>
      <c r="H23" s="205"/>
      <c r="I23" s="241"/>
      <c r="J23" s="239"/>
      <c r="K23" s="240"/>
      <c r="L23" s="205"/>
      <c r="M23" s="205"/>
      <c r="N23" s="206"/>
      <c r="O23" s="242"/>
      <c r="P23" s="239"/>
      <c r="Q23" s="240"/>
      <c r="R23" s="205"/>
      <c r="S23" s="205"/>
      <c r="T23" s="205"/>
      <c r="U23" s="241"/>
      <c r="V23" s="243"/>
      <c r="W23" s="205"/>
      <c r="X23" s="239"/>
      <c r="Y23" s="240"/>
      <c r="Z23" s="205"/>
      <c r="AA23" s="205"/>
      <c r="AB23" s="205"/>
      <c r="AC23" s="241"/>
      <c r="AD23" s="239"/>
      <c r="AE23" s="240"/>
      <c r="AF23" s="205"/>
      <c r="AG23" s="205"/>
      <c r="AH23" s="205"/>
      <c r="AI23" s="241"/>
      <c r="AJ23" s="239"/>
      <c r="AK23" s="240"/>
      <c r="AL23" s="205"/>
      <c r="AM23" s="205"/>
      <c r="AN23" s="205"/>
      <c r="AO23" s="241"/>
    </row>
    <row r="24" spans="2:41" x14ac:dyDescent="0.25">
      <c r="C24" s="226" t="s">
        <v>1</v>
      </c>
      <c r="D24" s="244"/>
      <c r="E24" s="245"/>
      <c r="F24" s="205"/>
      <c r="G24" s="205"/>
      <c r="H24" s="205"/>
      <c r="I24" s="241"/>
      <c r="J24" s="244"/>
      <c r="K24" s="245"/>
      <c r="L24" s="205"/>
      <c r="M24" s="205"/>
      <c r="N24" s="206"/>
      <c r="O24" s="242"/>
      <c r="P24" s="244"/>
      <c r="Q24" s="245"/>
      <c r="R24" s="205"/>
      <c r="S24" s="205"/>
      <c r="T24" s="205"/>
      <c r="U24" s="241"/>
      <c r="V24" s="243"/>
      <c r="W24" s="205"/>
      <c r="X24" s="244"/>
      <c r="Y24" s="245"/>
      <c r="Z24" s="205"/>
      <c r="AA24" s="205"/>
      <c r="AB24" s="205"/>
      <c r="AC24" s="241"/>
      <c r="AD24" s="244"/>
      <c r="AE24" s="245"/>
      <c r="AF24" s="205"/>
      <c r="AG24" s="205"/>
      <c r="AH24" s="205"/>
      <c r="AI24" s="241"/>
      <c r="AJ24" s="244"/>
      <c r="AK24" s="245"/>
      <c r="AL24" s="205"/>
      <c r="AM24" s="205"/>
      <c r="AN24" s="205"/>
      <c r="AO24" s="241"/>
    </row>
    <row r="25" spans="2:41" x14ac:dyDescent="0.25">
      <c r="C25" s="226" t="s">
        <v>2</v>
      </c>
      <c r="D25" s="244"/>
      <c r="E25" s="245"/>
      <c r="F25" s="205"/>
      <c r="G25" s="205"/>
      <c r="H25" s="205"/>
      <c r="I25" s="241"/>
      <c r="J25" s="244"/>
      <c r="K25" s="245"/>
      <c r="L25" s="205"/>
      <c r="M25" s="205"/>
      <c r="N25" s="206"/>
      <c r="O25" s="242"/>
      <c r="P25" s="244"/>
      <c r="Q25" s="245"/>
      <c r="R25" s="205"/>
      <c r="S25" s="205"/>
      <c r="T25" s="205"/>
      <c r="U25" s="241"/>
      <c r="V25" s="243"/>
      <c r="W25" s="205"/>
      <c r="X25" s="244"/>
      <c r="Y25" s="245"/>
      <c r="Z25" s="205"/>
      <c r="AA25" s="205"/>
      <c r="AB25" s="205"/>
      <c r="AC25" s="241"/>
      <c r="AD25" s="244"/>
      <c r="AE25" s="245"/>
      <c r="AF25" s="205"/>
      <c r="AG25" s="205"/>
      <c r="AH25" s="205"/>
      <c r="AI25" s="241"/>
      <c r="AJ25" s="244"/>
      <c r="AK25" s="245"/>
      <c r="AL25" s="205"/>
      <c r="AM25" s="205"/>
      <c r="AN25" s="205"/>
      <c r="AO25" s="241"/>
    </row>
    <row r="26" spans="2:41" x14ac:dyDescent="0.25">
      <c r="C26" s="226" t="s">
        <v>3</v>
      </c>
      <c r="D26" s="244"/>
      <c r="E26" s="245"/>
      <c r="F26" s="205"/>
      <c r="G26" s="205"/>
      <c r="H26" s="205"/>
      <c r="I26" s="241"/>
      <c r="J26" s="244"/>
      <c r="K26" s="245"/>
      <c r="L26" s="205"/>
      <c r="M26" s="205"/>
      <c r="N26" s="206"/>
      <c r="O26" s="242"/>
      <c r="P26" s="244"/>
      <c r="Q26" s="245"/>
      <c r="R26" s="205"/>
      <c r="S26" s="205"/>
      <c r="T26" s="205"/>
      <c r="U26" s="241"/>
      <c r="V26" s="243"/>
      <c r="W26" s="205"/>
      <c r="X26" s="244"/>
      <c r="Y26" s="245"/>
      <c r="Z26" s="205"/>
      <c r="AA26" s="205"/>
      <c r="AB26" s="205"/>
      <c r="AC26" s="241"/>
      <c r="AD26" s="244"/>
      <c r="AE26" s="245"/>
      <c r="AF26" s="205"/>
      <c r="AG26" s="205"/>
      <c r="AH26" s="205"/>
      <c r="AI26" s="241"/>
      <c r="AJ26" s="244"/>
      <c r="AK26" s="245"/>
      <c r="AL26" s="205"/>
      <c r="AM26" s="205"/>
      <c r="AN26" s="205"/>
      <c r="AO26" s="241"/>
    </row>
    <row r="27" spans="2:41" x14ac:dyDescent="0.25">
      <c r="C27" s="226" t="s">
        <v>4</v>
      </c>
      <c r="D27" s="246"/>
      <c r="E27" s="247"/>
      <c r="F27" s="205"/>
      <c r="G27" s="205"/>
      <c r="H27" s="205"/>
      <c r="I27" s="241"/>
      <c r="J27" s="246"/>
      <c r="K27" s="247"/>
      <c r="L27" s="205"/>
      <c r="M27" s="205"/>
      <c r="N27" s="206"/>
      <c r="O27" s="242"/>
      <c r="P27" s="246"/>
      <c r="Q27" s="247"/>
      <c r="R27" s="205"/>
      <c r="S27" s="205"/>
      <c r="T27" s="205"/>
      <c r="U27" s="241"/>
      <c r="V27" s="243"/>
      <c r="W27" s="205"/>
      <c r="X27" s="246"/>
      <c r="Y27" s="247"/>
      <c r="Z27" s="205"/>
      <c r="AA27" s="205"/>
      <c r="AB27" s="205"/>
      <c r="AC27" s="241"/>
      <c r="AD27" s="246"/>
      <c r="AE27" s="247"/>
      <c r="AF27" s="205"/>
      <c r="AG27" s="205"/>
      <c r="AH27" s="205"/>
      <c r="AI27" s="241"/>
      <c r="AJ27" s="246"/>
      <c r="AK27" s="247"/>
      <c r="AL27" s="205"/>
      <c r="AM27" s="205"/>
      <c r="AN27" s="205"/>
      <c r="AO27" s="241"/>
    </row>
    <row r="28" spans="2:41" x14ac:dyDescent="0.25">
      <c r="C28" s="226"/>
      <c r="D28" s="314" t="s">
        <v>5</v>
      </c>
      <c r="E28" s="315"/>
      <c r="F28" s="315"/>
      <c r="G28" s="315"/>
      <c r="H28" s="315"/>
      <c r="I28" s="316"/>
      <c r="J28" s="314" t="s">
        <v>5</v>
      </c>
      <c r="K28" s="315"/>
      <c r="L28" s="315"/>
      <c r="M28" s="315"/>
      <c r="N28" s="315"/>
      <c r="O28" s="316"/>
      <c r="P28" s="314" t="s">
        <v>5</v>
      </c>
      <c r="Q28" s="315"/>
      <c r="R28" s="315"/>
      <c r="S28" s="315"/>
      <c r="T28" s="315"/>
      <c r="U28" s="316"/>
      <c r="V28" s="227"/>
      <c r="W28" s="203"/>
      <c r="X28" s="314" t="s">
        <v>5</v>
      </c>
      <c r="Y28" s="315"/>
      <c r="Z28" s="315"/>
      <c r="AA28" s="315"/>
      <c r="AB28" s="315"/>
      <c r="AC28" s="316"/>
      <c r="AD28" s="314" t="s">
        <v>5</v>
      </c>
      <c r="AE28" s="315"/>
      <c r="AF28" s="315"/>
      <c r="AG28" s="315"/>
      <c r="AH28" s="315"/>
      <c r="AI28" s="316"/>
      <c r="AJ28" s="314" t="s">
        <v>5</v>
      </c>
      <c r="AK28" s="315"/>
      <c r="AL28" s="315"/>
      <c r="AM28" s="315"/>
      <c r="AN28" s="315"/>
      <c r="AO28" s="316"/>
    </row>
    <row r="29" spans="2:41" ht="13" x14ac:dyDescent="0.3">
      <c r="B29" s="204"/>
      <c r="C29" s="226" t="s">
        <v>0</v>
      </c>
      <c r="D29" s="239"/>
      <c r="E29" s="240"/>
      <c r="F29" s="205"/>
      <c r="G29" s="205"/>
      <c r="H29" s="205"/>
      <c r="I29" s="241"/>
      <c r="J29" s="239"/>
      <c r="K29" s="240"/>
      <c r="L29" s="205"/>
      <c r="M29" s="205"/>
      <c r="N29" s="206"/>
      <c r="O29" s="242"/>
      <c r="P29" s="239"/>
      <c r="Q29" s="240"/>
      <c r="R29" s="205"/>
      <c r="S29" s="205"/>
      <c r="T29" s="205"/>
      <c r="U29" s="241"/>
      <c r="V29" s="243"/>
      <c r="W29" s="205"/>
      <c r="X29" s="239"/>
      <c r="Y29" s="240"/>
      <c r="Z29" s="205"/>
      <c r="AA29" s="205"/>
      <c r="AB29" s="205"/>
      <c r="AC29" s="241"/>
      <c r="AD29" s="239"/>
      <c r="AE29" s="240"/>
      <c r="AF29" s="205"/>
      <c r="AG29" s="205"/>
      <c r="AH29" s="205"/>
      <c r="AI29" s="241"/>
      <c r="AJ29" s="239"/>
      <c r="AK29" s="240"/>
      <c r="AL29" s="205"/>
      <c r="AM29" s="205"/>
      <c r="AN29" s="205"/>
      <c r="AO29" s="241"/>
    </row>
    <row r="30" spans="2:41" x14ac:dyDescent="0.25">
      <c r="C30" s="226" t="s">
        <v>1</v>
      </c>
      <c r="D30" s="244"/>
      <c r="E30" s="245"/>
      <c r="F30" s="205"/>
      <c r="G30" s="205"/>
      <c r="H30" s="205"/>
      <c r="I30" s="241"/>
      <c r="J30" s="244"/>
      <c r="K30" s="245"/>
      <c r="L30" s="205"/>
      <c r="M30" s="205"/>
      <c r="N30" s="206"/>
      <c r="O30" s="242"/>
      <c r="P30" s="244"/>
      <c r="Q30" s="245"/>
      <c r="R30" s="205"/>
      <c r="S30" s="205"/>
      <c r="T30" s="205"/>
      <c r="U30" s="241"/>
      <c r="V30" s="243"/>
      <c r="W30" s="205"/>
      <c r="X30" s="244"/>
      <c r="Y30" s="245"/>
      <c r="Z30" s="205"/>
      <c r="AA30" s="205"/>
      <c r="AB30" s="205"/>
      <c r="AC30" s="241"/>
      <c r="AD30" s="244"/>
      <c r="AE30" s="245"/>
      <c r="AF30" s="205"/>
      <c r="AG30" s="205"/>
      <c r="AH30" s="205"/>
      <c r="AI30" s="241"/>
      <c r="AJ30" s="244"/>
      <c r="AK30" s="245"/>
      <c r="AL30" s="205"/>
      <c r="AM30" s="205"/>
      <c r="AN30" s="205"/>
      <c r="AO30" s="241"/>
    </row>
    <row r="31" spans="2:41" x14ac:dyDescent="0.25">
      <c r="C31" s="226" t="s">
        <v>2</v>
      </c>
      <c r="D31" s="244"/>
      <c r="E31" s="245"/>
      <c r="F31" s="205"/>
      <c r="G31" s="205"/>
      <c r="H31" s="205"/>
      <c r="I31" s="241"/>
      <c r="J31" s="244"/>
      <c r="K31" s="245"/>
      <c r="L31" s="205"/>
      <c r="M31" s="205"/>
      <c r="N31" s="206"/>
      <c r="O31" s="242"/>
      <c r="P31" s="244"/>
      <c r="Q31" s="245"/>
      <c r="R31" s="205"/>
      <c r="S31" s="205"/>
      <c r="T31" s="205"/>
      <c r="U31" s="241"/>
      <c r="V31" s="243"/>
      <c r="W31" s="205"/>
      <c r="X31" s="244"/>
      <c r="Y31" s="245"/>
      <c r="Z31" s="205"/>
      <c r="AA31" s="205"/>
      <c r="AB31" s="205"/>
      <c r="AC31" s="241"/>
      <c r="AD31" s="244"/>
      <c r="AE31" s="245"/>
      <c r="AF31" s="205"/>
      <c r="AG31" s="205"/>
      <c r="AH31" s="205"/>
      <c r="AI31" s="241"/>
      <c r="AJ31" s="244"/>
      <c r="AK31" s="245"/>
      <c r="AL31" s="205"/>
      <c r="AM31" s="205"/>
      <c r="AN31" s="205"/>
      <c r="AO31" s="241"/>
    </row>
    <row r="32" spans="2:41" x14ac:dyDescent="0.25">
      <c r="C32" s="226" t="s">
        <v>3</v>
      </c>
      <c r="D32" s="244"/>
      <c r="E32" s="245"/>
      <c r="F32" s="205"/>
      <c r="G32" s="205"/>
      <c r="H32" s="205"/>
      <c r="I32" s="241"/>
      <c r="J32" s="244"/>
      <c r="K32" s="245"/>
      <c r="L32" s="205"/>
      <c r="M32" s="205"/>
      <c r="N32" s="206"/>
      <c r="O32" s="242"/>
      <c r="P32" s="244"/>
      <c r="Q32" s="245"/>
      <c r="R32" s="205"/>
      <c r="S32" s="205"/>
      <c r="T32" s="205"/>
      <c r="U32" s="241"/>
      <c r="V32" s="243"/>
      <c r="W32" s="205"/>
      <c r="X32" s="244"/>
      <c r="Y32" s="245"/>
      <c r="Z32" s="205"/>
      <c r="AA32" s="205"/>
      <c r="AB32" s="205"/>
      <c r="AC32" s="241"/>
      <c r="AD32" s="244"/>
      <c r="AE32" s="245"/>
      <c r="AF32" s="205"/>
      <c r="AG32" s="205"/>
      <c r="AH32" s="205"/>
      <c r="AI32" s="241"/>
      <c r="AJ32" s="244"/>
      <c r="AK32" s="245"/>
      <c r="AL32" s="205"/>
      <c r="AM32" s="205"/>
      <c r="AN32" s="205"/>
      <c r="AO32" s="241"/>
    </row>
    <row r="33" spans="2:41" x14ac:dyDescent="0.25">
      <c r="C33" s="226" t="s">
        <v>4</v>
      </c>
      <c r="D33" s="246"/>
      <c r="E33" s="247"/>
      <c r="F33" s="205"/>
      <c r="G33" s="205"/>
      <c r="H33" s="205"/>
      <c r="I33" s="241"/>
      <c r="J33" s="246"/>
      <c r="K33" s="247"/>
      <c r="L33" s="205"/>
      <c r="M33" s="205"/>
      <c r="N33" s="206"/>
      <c r="O33" s="242"/>
      <c r="P33" s="246"/>
      <c r="Q33" s="247"/>
      <c r="R33" s="205"/>
      <c r="S33" s="205"/>
      <c r="T33" s="205"/>
      <c r="U33" s="241"/>
      <c r="V33" s="243"/>
      <c r="W33" s="205"/>
      <c r="X33" s="246"/>
      <c r="Y33" s="247"/>
      <c r="Z33" s="205"/>
      <c r="AA33" s="205"/>
      <c r="AB33" s="205"/>
      <c r="AC33" s="241"/>
      <c r="AD33" s="246"/>
      <c r="AE33" s="247"/>
      <c r="AF33" s="205"/>
      <c r="AG33" s="205"/>
      <c r="AH33" s="205"/>
      <c r="AI33" s="241"/>
      <c r="AJ33" s="246"/>
      <c r="AK33" s="247"/>
      <c r="AL33" s="205"/>
      <c r="AM33" s="205"/>
      <c r="AN33" s="205"/>
      <c r="AO33" s="241"/>
    </row>
    <row r="34" spans="2:41" x14ac:dyDescent="0.25">
      <c r="C34" s="226"/>
      <c r="D34" s="314" t="s">
        <v>7</v>
      </c>
      <c r="E34" s="315"/>
      <c r="F34" s="315"/>
      <c r="G34" s="315"/>
      <c r="H34" s="315"/>
      <c r="I34" s="316"/>
      <c r="J34" s="314" t="s">
        <v>7</v>
      </c>
      <c r="K34" s="315"/>
      <c r="L34" s="315"/>
      <c r="M34" s="315"/>
      <c r="N34" s="315"/>
      <c r="O34" s="316"/>
      <c r="P34" s="314" t="s">
        <v>7</v>
      </c>
      <c r="Q34" s="315"/>
      <c r="R34" s="315"/>
      <c r="S34" s="315"/>
      <c r="T34" s="315"/>
      <c r="U34" s="316"/>
      <c r="V34" s="227"/>
      <c r="W34" s="203"/>
      <c r="X34" s="314" t="s">
        <v>7</v>
      </c>
      <c r="Y34" s="315"/>
      <c r="Z34" s="315"/>
      <c r="AA34" s="315"/>
      <c r="AB34" s="315"/>
      <c r="AC34" s="316"/>
      <c r="AD34" s="314" t="s">
        <v>7</v>
      </c>
      <c r="AE34" s="315"/>
      <c r="AF34" s="315"/>
      <c r="AG34" s="315"/>
      <c r="AH34" s="315"/>
      <c r="AI34" s="316"/>
      <c r="AJ34" s="314" t="s">
        <v>7</v>
      </c>
      <c r="AK34" s="315"/>
      <c r="AL34" s="315"/>
      <c r="AM34" s="315"/>
      <c r="AN34" s="315"/>
      <c r="AO34" s="316"/>
    </row>
    <row r="35" spans="2:41" ht="13" x14ac:dyDescent="0.3">
      <c r="B35" s="204"/>
      <c r="C35" s="226" t="s">
        <v>0</v>
      </c>
      <c r="D35" s="239"/>
      <c r="E35" s="240"/>
      <c r="F35" s="205"/>
      <c r="G35" s="205"/>
      <c r="H35" s="205"/>
      <c r="I35" s="241"/>
      <c r="J35" s="239"/>
      <c r="K35" s="240"/>
      <c r="L35" s="205"/>
      <c r="M35" s="205"/>
      <c r="N35" s="206"/>
      <c r="O35" s="242"/>
      <c r="P35" s="239"/>
      <c r="Q35" s="240"/>
      <c r="R35" s="205"/>
      <c r="S35" s="205"/>
      <c r="T35" s="205"/>
      <c r="U35" s="241"/>
      <c r="V35" s="243"/>
      <c r="W35" s="205"/>
      <c r="X35" s="239"/>
      <c r="Y35" s="240"/>
      <c r="Z35" s="205"/>
      <c r="AA35" s="205"/>
      <c r="AB35" s="205"/>
      <c r="AC35" s="241"/>
      <c r="AD35" s="239"/>
      <c r="AE35" s="240"/>
      <c r="AF35" s="205"/>
      <c r="AG35" s="205"/>
      <c r="AH35" s="205"/>
      <c r="AI35" s="241"/>
      <c r="AJ35" s="239"/>
      <c r="AK35" s="240"/>
      <c r="AL35" s="205"/>
      <c r="AM35" s="205"/>
      <c r="AN35" s="205"/>
      <c r="AO35" s="241"/>
    </row>
    <row r="36" spans="2:41" x14ac:dyDescent="0.25">
      <c r="C36" s="226" t="s">
        <v>1</v>
      </c>
      <c r="D36" s="244"/>
      <c r="E36" s="245"/>
      <c r="F36" s="205"/>
      <c r="G36" s="205"/>
      <c r="H36" s="205"/>
      <c r="I36" s="241"/>
      <c r="J36" s="244"/>
      <c r="K36" s="245"/>
      <c r="L36" s="205"/>
      <c r="M36" s="205"/>
      <c r="N36" s="206"/>
      <c r="O36" s="242"/>
      <c r="P36" s="244"/>
      <c r="Q36" s="245"/>
      <c r="R36" s="205"/>
      <c r="S36" s="205"/>
      <c r="T36" s="205"/>
      <c r="U36" s="241"/>
      <c r="V36" s="243"/>
      <c r="W36" s="205"/>
      <c r="X36" s="244"/>
      <c r="Y36" s="245"/>
      <c r="Z36" s="205"/>
      <c r="AA36" s="205"/>
      <c r="AB36" s="205"/>
      <c r="AC36" s="241"/>
      <c r="AD36" s="244"/>
      <c r="AE36" s="245"/>
      <c r="AF36" s="205"/>
      <c r="AG36" s="205"/>
      <c r="AH36" s="205"/>
      <c r="AI36" s="241"/>
      <c r="AJ36" s="244"/>
      <c r="AK36" s="245"/>
      <c r="AL36" s="205"/>
      <c r="AM36" s="205"/>
      <c r="AN36" s="205"/>
      <c r="AO36" s="241"/>
    </row>
    <row r="37" spans="2:41" x14ac:dyDescent="0.25">
      <c r="C37" s="226" t="s">
        <v>2</v>
      </c>
      <c r="D37" s="244"/>
      <c r="E37" s="245"/>
      <c r="F37" s="205"/>
      <c r="G37" s="205"/>
      <c r="H37" s="205"/>
      <c r="I37" s="241"/>
      <c r="J37" s="244"/>
      <c r="K37" s="245"/>
      <c r="L37" s="205"/>
      <c r="M37" s="205"/>
      <c r="N37" s="206"/>
      <c r="O37" s="242"/>
      <c r="P37" s="244"/>
      <c r="Q37" s="245"/>
      <c r="R37" s="205"/>
      <c r="S37" s="205"/>
      <c r="T37" s="205"/>
      <c r="U37" s="241"/>
      <c r="V37" s="243"/>
      <c r="W37" s="205"/>
      <c r="X37" s="244"/>
      <c r="Y37" s="245"/>
      <c r="Z37" s="205"/>
      <c r="AA37" s="205"/>
      <c r="AB37" s="205"/>
      <c r="AC37" s="241"/>
      <c r="AD37" s="244"/>
      <c r="AE37" s="245"/>
      <c r="AF37" s="205"/>
      <c r="AG37" s="205"/>
      <c r="AH37" s="205"/>
      <c r="AI37" s="241"/>
      <c r="AJ37" s="244"/>
      <c r="AK37" s="245"/>
      <c r="AL37" s="205"/>
      <c r="AM37" s="205"/>
      <c r="AN37" s="205"/>
      <c r="AO37" s="241"/>
    </row>
    <row r="38" spans="2:41" x14ac:dyDescent="0.25">
      <c r="C38" s="226" t="s">
        <v>3</v>
      </c>
      <c r="D38" s="244"/>
      <c r="E38" s="245"/>
      <c r="F38" s="205"/>
      <c r="G38" s="205"/>
      <c r="H38" s="205"/>
      <c r="I38" s="241"/>
      <c r="J38" s="244"/>
      <c r="K38" s="245"/>
      <c r="L38" s="205"/>
      <c r="M38" s="205"/>
      <c r="N38" s="206"/>
      <c r="O38" s="242"/>
      <c r="P38" s="244"/>
      <c r="Q38" s="245"/>
      <c r="R38" s="205"/>
      <c r="S38" s="205"/>
      <c r="T38" s="205"/>
      <c r="U38" s="241"/>
      <c r="V38" s="243"/>
      <c r="W38" s="205"/>
      <c r="X38" s="244"/>
      <c r="Y38" s="245"/>
      <c r="Z38" s="205"/>
      <c r="AA38" s="205"/>
      <c r="AB38" s="205"/>
      <c r="AC38" s="241"/>
      <c r="AD38" s="244"/>
      <c r="AE38" s="245"/>
      <c r="AF38" s="205"/>
      <c r="AG38" s="205"/>
      <c r="AH38" s="205"/>
      <c r="AI38" s="241"/>
      <c r="AJ38" s="244"/>
      <c r="AK38" s="245"/>
      <c r="AL38" s="205"/>
      <c r="AM38" s="205"/>
      <c r="AN38" s="205"/>
      <c r="AO38" s="241"/>
    </row>
    <row r="39" spans="2:41" x14ac:dyDescent="0.25">
      <c r="C39" s="226" t="s">
        <v>4</v>
      </c>
      <c r="D39" s="246"/>
      <c r="E39" s="247"/>
      <c r="F39" s="205"/>
      <c r="G39" s="205"/>
      <c r="H39" s="205"/>
      <c r="I39" s="241"/>
      <c r="J39" s="246"/>
      <c r="K39" s="247"/>
      <c r="L39" s="205"/>
      <c r="M39" s="205"/>
      <c r="N39" s="206"/>
      <c r="O39" s="242"/>
      <c r="P39" s="246"/>
      <c r="Q39" s="247"/>
      <c r="R39" s="205"/>
      <c r="S39" s="205"/>
      <c r="T39" s="205"/>
      <c r="U39" s="241"/>
      <c r="V39" s="243"/>
      <c r="W39" s="205"/>
      <c r="X39" s="246"/>
      <c r="Y39" s="247"/>
      <c r="Z39" s="205"/>
      <c r="AA39" s="205"/>
      <c r="AB39" s="205"/>
      <c r="AC39" s="241"/>
      <c r="AD39" s="246"/>
      <c r="AE39" s="247"/>
      <c r="AF39" s="205"/>
      <c r="AG39" s="205"/>
      <c r="AH39" s="205"/>
      <c r="AI39" s="241"/>
      <c r="AJ39" s="246"/>
      <c r="AK39" s="247"/>
      <c r="AL39" s="205"/>
      <c r="AM39" s="205"/>
      <c r="AN39" s="205"/>
      <c r="AO39" s="241"/>
    </row>
    <row r="40" spans="2:41" x14ac:dyDescent="0.25">
      <c r="C40" s="226"/>
      <c r="D40" s="314" t="s">
        <v>32</v>
      </c>
      <c r="E40" s="315"/>
      <c r="F40" s="315"/>
      <c r="G40" s="315"/>
      <c r="H40" s="315"/>
      <c r="I40" s="316"/>
      <c r="J40" s="314" t="s">
        <v>32</v>
      </c>
      <c r="K40" s="315"/>
      <c r="L40" s="315"/>
      <c r="M40" s="315"/>
      <c r="N40" s="315"/>
      <c r="O40" s="316"/>
      <c r="P40" s="314" t="s">
        <v>32</v>
      </c>
      <c r="Q40" s="315"/>
      <c r="R40" s="315"/>
      <c r="S40" s="315"/>
      <c r="T40" s="315"/>
      <c r="U40" s="316"/>
      <c r="V40" s="227"/>
      <c r="W40" s="203"/>
      <c r="X40" s="314" t="s">
        <v>32</v>
      </c>
      <c r="Y40" s="315"/>
      <c r="Z40" s="315"/>
      <c r="AA40" s="315"/>
      <c r="AB40" s="315"/>
      <c r="AC40" s="316"/>
      <c r="AD40" s="314" t="s">
        <v>32</v>
      </c>
      <c r="AE40" s="315"/>
      <c r="AF40" s="315"/>
      <c r="AG40" s="315"/>
      <c r="AH40" s="315"/>
      <c r="AI40" s="316"/>
      <c r="AJ40" s="314" t="s">
        <v>32</v>
      </c>
      <c r="AK40" s="315"/>
      <c r="AL40" s="315"/>
      <c r="AM40" s="315"/>
      <c r="AN40" s="315"/>
      <c r="AO40" s="316"/>
    </row>
    <row r="41" spans="2:41" ht="13" x14ac:dyDescent="0.3">
      <c r="B41" s="204"/>
      <c r="C41" s="226" t="s">
        <v>0</v>
      </c>
      <c r="D41" s="239"/>
      <c r="E41" s="240"/>
      <c r="F41" s="205"/>
      <c r="G41" s="205"/>
      <c r="H41" s="205"/>
      <c r="I41" s="241"/>
      <c r="J41" s="239"/>
      <c r="K41" s="240"/>
      <c r="L41" s="205"/>
      <c r="M41" s="205"/>
      <c r="N41" s="206"/>
      <c r="O41" s="242"/>
      <c r="P41" s="239"/>
      <c r="Q41" s="240"/>
      <c r="R41" s="205"/>
      <c r="S41" s="205"/>
      <c r="T41" s="205"/>
      <c r="U41" s="241"/>
      <c r="V41" s="243"/>
      <c r="W41" s="205"/>
      <c r="X41" s="239"/>
      <c r="Y41" s="240"/>
      <c r="Z41" s="205"/>
      <c r="AA41" s="205"/>
      <c r="AB41" s="205"/>
      <c r="AC41" s="241"/>
      <c r="AD41" s="239"/>
      <c r="AE41" s="240"/>
      <c r="AF41" s="205"/>
      <c r="AG41" s="205"/>
      <c r="AH41" s="205"/>
      <c r="AI41" s="241"/>
      <c r="AJ41" s="239"/>
      <c r="AK41" s="240"/>
      <c r="AL41" s="205"/>
      <c r="AM41" s="205"/>
      <c r="AN41" s="205"/>
      <c r="AO41" s="241"/>
    </row>
    <row r="42" spans="2:41" x14ac:dyDescent="0.25">
      <c r="C42" s="226" t="s">
        <v>1</v>
      </c>
      <c r="D42" s="244"/>
      <c r="E42" s="245"/>
      <c r="F42" s="205"/>
      <c r="G42" s="205"/>
      <c r="H42" s="205"/>
      <c r="I42" s="241"/>
      <c r="J42" s="244"/>
      <c r="K42" s="245"/>
      <c r="L42" s="205"/>
      <c r="M42" s="205"/>
      <c r="N42" s="206"/>
      <c r="O42" s="242"/>
      <c r="P42" s="244"/>
      <c r="Q42" s="245"/>
      <c r="R42" s="205"/>
      <c r="S42" s="205"/>
      <c r="T42" s="205"/>
      <c r="U42" s="241"/>
      <c r="V42" s="243"/>
      <c r="W42" s="205"/>
      <c r="X42" s="244"/>
      <c r="Y42" s="245"/>
      <c r="Z42" s="205"/>
      <c r="AA42" s="205"/>
      <c r="AB42" s="205"/>
      <c r="AC42" s="241"/>
      <c r="AD42" s="244"/>
      <c r="AE42" s="245"/>
      <c r="AF42" s="205"/>
      <c r="AG42" s="205"/>
      <c r="AH42" s="205"/>
      <c r="AI42" s="241"/>
      <c r="AJ42" s="244"/>
      <c r="AK42" s="245"/>
      <c r="AL42" s="205"/>
      <c r="AM42" s="205"/>
      <c r="AN42" s="205"/>
      <c r="AO42" s="241"/>
    </row>
    <row r="43" spans="2:41" x14ac:dyDescent="0.25">
      <c r="C43" s="226" t="s">
        <v>2</v>
      </c>
      <c r="D43" s="244"/>
      <c r="E43" s="245"/>
      <c r="F43" s="205"/>
      <c r="G43" s="205"/>
      <c r="H43" s="205"/>
      <c r="I43" s="241"/>
      <c r="J43" s="244"/>
      <c r="K43" s="245"/>
      <c r="L43" s="205"/>
      <c r="M43" s="205"/>
      <c r="N43" s="206"/>
      <c r="O43" s="242"/>
      <c r="P43" s="244"/>
      <c r="Q43" s="245"/>
      <c r="R43" s="205"/>
      <c r="S43" s="205"/>
      <c r="T43" s="205"/>
      <c r="U43" s="241"/>
      <c r="V43" s="243"/>
      <c r="W43" s="205"/>
      <c r="X43" s="244"/>
      <c r="Y43" s="245"/>
      <c r="Z43" s="205"/>
      <c r="AA43" s="205"/>
      <c r="AB43" s="205"/>
      <c r="AC43" s="241"/>
      <c r="AD43" s="244"/>
      <c r="AE43" s="245"/>
      <c r="AF43" s="205"/>
      <c r="AG43" s="205"/>
      <c r="AH43" s="205"/>
      <c r="AI43" s="241"/>
      <c r="AJ43" s="244"/>
      <c r="AK43" s="245"/>
      <c r="AL43" s="205"/>
      <c r="AM43" s="205"/>
      <c r="AN43" s="205"/>
      <c r="AO43" s="241"/>
    </row>
    <row r="44" spans="2:41" x14ac:dyDescent="0.25">
      <c r="C44" s="226" t="s">
        <v>3</v>
      </c>
      <c r="D44" s="244"/>
      <c r="E44" s="245"/>
      <c r="F44" s="205"/>
      <c r="G44" s="205"/>
      <c r="H44" s="205"/>
      <c r="I44" s="241"/>
      <c r="J44" s="244"/>
      <c r="K44" s="245"/>
      <c r="L44" s="205"/>
      <c r="M44" s="205"/>
      <c r="N44" s="206"/>
      <c r="O44" s="242"/>
      <c r="P44" s="244"/>
      <c r="Q44" s="245"/>
      <c r="R44" s="205"/>
      <c r="S44" s="205"/>
      <c r="T44" s="205"/>
      <c r="U44" s="241"/>
      <c r="V44" s="243"/>
      <c r="W44" s="205"/>
      <c r="X44" s="244"/>
      <c r="Y44" s="245"/>
      <c r="Z44" s="205"/>
      <c r="AA44" s="205"/>
      <c r="AB44" s="205"/>
      <c r="AC44" s="241"/>
      <c r="AD44" s="244"/>
      <c r="AE44" s="245"/>
      <c r="AF44" s="205"/>
      <c r="AG44" s="205"/>
      <c r="AH44" s="205"/>
      <c r="AI44" s="241"/>
      <c r="AJ44" s="244"/>
      <c r="AK44" s="245"/>
      <c r="AL44" s="205"/>
      <c r="AM44" s="205"/>
      <c r="AN44" s="205"/>
      <c r="AO44" s="241"/>
    </row>
    <row r="45" spans="2:41" x14ac:dyDescent="0.25">
      <c r="C45" s="226" t="s">
        <v>4</v>
      </c>
      <c r="D45" s="244"/>
      <c r="E45" s="245"/>
      <c r="F45" s="205"/>
      <c r="G45" s="205"/>
      <c r="H45" s="205"/>
      <c r="I45" s="241"/>
      <c r="J45" s="244"/>
      <c r="K45" s="245"/>
      <c r="L45" s="205"/>
      <c r="M45" s="205"/>
      <c r="N45" s="206"/>
      <c r="O45" s="242"/>
      <c r="P45" s="244"/>
      <c r="Q45" s="245"/>
      <c r="R45" s="205"/>
      <c r="S45" s="205"/>
      <c r="T45" s="205"/>
      <c r="U45" s="241"/>
      <c r="V45" s="243"/>
      <c r="W45" s="205"/>
      <c r="X45" s="244"/>
      <c r="Y45" s="245"/>
      <c r="Z45" s="205"/>
      <c r="AA45" s="205"/>
      <c r="AB45" s="205"/>
      <c r="AC45" s="241"/>
      <c r="AD45" s="244"/>
      <c r="AE45" s="245"/>
      <c r="AF45" s="205"/>
      <c r="AG45" s="205"/>
      <c r="AH45" s="205"/>
      <c r="AI45" s="241"/>
      <c r="AJ45" s="244"/>
      <c r="AK45" s="245"/>
      <c r="AL45" s="205"/>
      <c r="AM45" s="205"/>
      <c r="AN45" s="205"/>
      <c r="AO45" s="241"/>
    </row>
    <row r="46" spans="2:41" ht="13" thickBot="1" x14ac:dyDescent="0.3">
      <c r="C46" s="248"/>
      <c r="D46" s="249"/>
      <c r="E46" s="250"/>
      <c r="F46" s="250"/>
      <c r="G46" s="250"/>
      <c r="H46" s="250"/>
      <c r="I46" s="251"/>
      <c r="J46" s="249"/>
      <c r="K46" s="250"/>
      <c r="L46" s="250"/>
      <c r="M46" s="250"/>
      <c r="N46" s="250"/>
      <c r="O46" s="251"/>
      <c r="P46" s="249"/>
      <c r="Q46" s="250"/>
      <c r="R46" s="250"/>
      <c r="S46" s="250"/>
      <c r="T46" s="250"/>
      <c r="U46" s="251"/>
      <c r="V46" s="238"/>
      <c r="X46" s="249"/>
      <c r="Y46" s="250"/>
      <c r="Z46" s="250"/>
      <c r="AA46" s="250"/>
      <c r="AB46" s="250"/>
      <c r="AC46" s="251"/>
      <c r="AD46" s="249"/>
      <c r="AE46" s="250"/>
      <c r="AF46" s="250"/>
      <c r="AG46" s="250"/>
      <c r="AH46" s="250"/>
      <c r="AI46" s="251"/>
      <c r="AJ46" s="249"/>
      <c r="AK46" s="250"/>
      <c r="AL46" s="250"/>
      <c r="AM46" s="250"/>
      <c r="AN46" s="250"/>
      <c r="AO46" s="251"/>
    </row>
    <row r="48" spans="2:41" ht="13" x14ac:dyDescent="0.3">
      <c r="D48" s="203"/>
      <c r="E48" s="252"/>
      <c r="J48" s="317">
        <f>[1]beginblad!$C$7</f>
        <v>2021</v>
      </c>
      <c r="K48" s="317"/>
      <c r="N48" s="317">
        <f>[1]beginblad!$M$7</f>
        <v>2022</v>
      </c>
      <c r="O48" s="317"/>
      <c r="Z48" s="253"/>
      <c r="AA48" s="253"/>
      <c r="AD48" s="317">
        <f>[1]beginblad!$C$7</f>
        <v>2021</v>
      </c>
      <c r="AE48" s="317"/>
      <c r="AH48" s="317">
        <f>[1]beginblad!$M$7</f>
        <v>2022</v>
      </c>
      <c r="AI48" s="317"/>
      <c r="AL48" s="253"/>
      <c r="AM48" s="253"/>
      <c r="AN48" s="253"/>
      <c r="AO48" s="253"/>
    </row>
  </sheetData>
  <sheetProtection sheet="1" objects="1" scenarios="1"/>
  <mergeCells count="61">
    <mergeCell ref="J48:K48"/>
    <mergeCell ref="N48:O48"/>
    <mergeCell ref="AD48:AE48"/>
    <mergeCell ref="AH48:AI48"/>
    <mergeCell ref="D40:I40"/>
    <mergeCell ref="J40:O40"/>
    <mergeCell ref="P40:U40"/>
    <mergeCell ref="X40:AC40"/>
    <mergeCell ref="AD40:AI40"/>
    <mergeCell ref="AJ40:AO40"/>
    <mergeCell ref="D34:I34"/>
    <mergeCell ref="J34:O34"/>
    <mergeCell ref="P34:U34"/>
    <mergeCell ref="X34:AC34"/>
    <mergeCell ref="AD34:AI34"/>
    <mergeCell ref="AJ34:AO34"/>
    <mergeCell ref="AJ28:AO28"/>
    <mergeCell ref="D22:I22"/>
    <mergeCell ref="J22:O22"/>
    <mergeCell ref="P22:U22"/>
    <mergeCell ref="X22:AC22"/>
    <mergeCell ref="AD22:AI22"/>
    <mergeCell ref="AJ22:AO22"/>
    <mergeCell ref="D28:I28"/>
    <mergeCell ref="J28:O28"/>
    <mergeCell ref="P28:U28"/>
    <mergeCell ref="X28:AC28"/>
    <mergeCell ref="AD28:AI28"/>
    <mergeCell ref="AJ10:AO10"/>
    <mergeCell ref="D16:I16"/>
    <mergeCell ref="J16:O16"/>
    <mergeCell ref="P16:U16"/>
    <mergeCell ref="X16:AC16"/>
    <mergeCell ref="AD16:AI16"/>
    <mergeCell ref="AJ16:AO16"/>
    <mergeCell ref="D10:I10"/>
    <mergeCell ref="J10:O10"/>
    <mergeCell ref="P10:U10"/>
    <mergeCell ref="X10:AC10"/>
    <mergeCell ref="AD10:AI10"/>
    <mergeCell ref="AF7:AG7"/>
    <mergeCell ref="AH7:AI7"/>
    <mergeCell ref="AJ7:AK7"/>
    <mergeCell ref="AL7:AM7"/>
    <mergeCell ref="AN7:AO7"/>
    <mergeCell ref="AD7:AE7"/>
    <mergeCell ref="C2:G3"/>
    <mergeCell ref="J2:M3"/>
    <mergeCell ref="AD2:AG3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X7:Y7"/>
    <mergeCell ref="Z7:AA7"/>
    <mergeCell ref="AB7:AC7"/>
  </mergeCells>
  <conditionalFormatting sqref="F1:G1 F4:G4">
    <cfRule type="expression" dxfId="2142" priority="1" stopIfTrue="1">
      <formula>#REF!&gt;""</formula>
    </cfRule>
  </conditionalFormatting>
  <conditionalFormatting sqref="H1:I1 H4:I4 I2">
    <cfRule type="expression" dxfId="2141" priority="2" stopIfTrue="1">
      <formula>#REF!&gt;""</formula>
    </cfRule>
  </conditionalFormatting>
  <conditionalFormatting sqref="L1:M1 L4:M4">
    <cfRule type="expression" dxfId="2140" priority="3" stopIfTrue="1">
      <formula>#REF!&gt;""</formula>
    </cfRule>
  </conditionalFormatting>
  <conditionalFormatting sqref="N1:O2 N4:O4">
    <cfRule type="expression" dxfId="2139" priority="4" stopIfTrue="1">
      <formula>#REF!&gt;""</formula>
    </cfRule>
  </conditionalFormatting>
  <conditionalFormatting sqref="F9:G9 F11:G15 F17:G21 F23:G27 F29:G33 F35:G39 F41:G45">
    <cfRule type="expression" dxfId="2138" priority="5" stopIfTrue="1">
      <formula>$G$6="ja"</formula>
    </cfRule>
  </conditionalFormatting>
  <conditionalFormatting sqref="F8:G8">
    <cfRule type="expression" dxfId="2137" priority="6" stopIfTrue="1">
      <formula>$G$6="ja"</formula>
    </cfRule>
  </conditionalFormatting>
  <conditionalFormatting sqref="H8:I9 H11:I15 H17:I21 H23:I27 H29:I33 H35:I39 H41:I45 T8:W9 T11:W15 T17:W21 T23:W27 T29:W33 T35:W39 T41:W45">
    <cfRule type="expression" dxfId="2136" priority="7" stopIfTrue="1">
      <formula>$I$6="ja"</formula>
    </cfRule>
  </conditionalFormatting>
  <conditionalFormatting sqref="F7:I7">
    <cfRule type="cellIs" dxfId="2135" priority="8" stopIfTrue="1" operator="greaterThan">
      <formula>""</formula>
    </cfRule>
  </conditionalFormatting>
  <conditionalFormatting sqref="L8:M9 L11:M15 L17:M21 L23:M27 L29:M33 L35:M39 L41:M45">
    <cfRule type="expression" dxfId="2134" priority="9" stopIfTrue="1">
      <formula>$M$6="ja"</formula>
    </cfRule>
  </conditionalFormatting>
  <conditionalFormatting sqref="N8:O9 N11:O15 N17:O21 N23:O27 N29:O33 N35:O39 N41:O45">
    <cfRule type="expression" dxfId="2133" priority="10" stopIfTrue="1">
      <formula>$O$6="ja"</formula>
    </cfRule>
  </conditionalFormatting>
  <conditionalFormatting sqref="L7:O7">
    <cfRule type="cellIs" dxfId="2132" priority="11" stopIfTrue="1" operator="greaterThan">
      <formula>""</formula>
    </cfRule>
  </conditionalFormatting>
  <conditionalFormatting sqref="R8:S9 R11:S15 R17:S21 R23:S27 R29:S33 R35:S39 R41:S45">
    <cfRule type="expression" dxfId="2131" priority="12" stopIfTrue="1">
      <formula>$S$6="ja"</formula>
    </cfRule>
  </conditionalFormatting>
  <conditionalFormatting sqref="R7:W7">
    <cfRule type="cellIs" dxfId="2130" priority="13" stopIfTrue="1" operator="greaterThan">
      <formula>""</formula>
    </cfRule>
  </conditionalFormatting>
  <conditionalFormatting sqref="Z7:AC7">
    <cfRule type="cellIs" dxfId="2129" priority="14" stopIfTrue="1" operator="greaterThan">
      <formula>""</formula>
    </cfRule>
  </conditionalFormatting>
  <conditionalFormatting sqref="Z8:AA9 Z11:AA15 Z17:AA21 Z23:AA27 Z29:AA33 Z35:AA39 Z41:AA45">
    <cfRule type="expression" dxfId="2128" priority="15" stopIfTrue="1">
      <formula>$AA$6="ja"</formula>
    </cfRule>
  </conditionalFormatting>
  <conditionalFormatting sqref="AB8:AC9 AB11:AC15 AB17:AC21 AB23:AC27 AB29:AC33 AB35:AC39 AB41:AC45">
    <cfRule type="expression" dxfId="2127" priority="16" stopIfTrue="1">
      <formula>$AC$6="ja"</formula>
    </cfRule>
  </conditionalFormatting>
  <conditionalFormatting sqref="AF7:AI7">
    <cfRule type="cellIs" dxfId="2126" priority="17" stopIfTrue="1" operator="greaterThan">
      <formula>""</formula>
    </cfRule>
  </conditionalFormatting>
  <conditionalFormatting sqref="AF8:AG9 AF11:AG15 AF17:AG21 AF23:AG27 AF29:AG33 AF35:AG39 AF41:AG45">
    <cfRule type="expression" dxfId="2125" priority="18" stopIfTrue="1">
      <formula>$AG$6="ja"</formula>
    </cfRule>
  </conditionalFormatting>
  <conditionalFormatting sqref="AH8:AI9 AH11:AI15 AH17:AI21 AH23:AI27 AH29:AI33 AH35:AI39 AH41:AI45">
    <cfRule type="expression" dxfId="2124" priority="19" stopIfTrue="1">
      <formula>$AI$6="ja"</formula>
    </cfRule>
  </conditionalFormatting>
  <conditionalFormatting sqref="AL7:AO7">
    <cfRule type="cellIs" dxfId="2123" priority="20" stopIfTrue="1" operator="greaterThan">
      <formula>""</formula>
    </cfRule>
  </conditionalFormatting>
  <conditionalFormatting sqref="AL8:AM9 AL11:AM15 AL17:AM21 AL23:AM27 AL29:AM33 AL35:AM39 AL41:AM45">
    <cfRule type="expression" dxfId="2122" priority="21" stopIfTrue="1">
      <formula>$AM$6="ja"</formula>
    </cfRule>
  </conditionalFormatting>
  <conditionalFormatting sqref="AN8:AO9 AN11:AO15 AN17:AO21 AN23:AO27 AN29:AO33 AN35:AO39 AN41:AO45">
    <cfRule type="expression" dxfId="2121" priority="22" stopIfTrue="1">
      <formula>$AO$6="ja"</formula>
    </cfRule>
  </conditionalFormatting>
  <dataValidations count="1">
    <dataValidation type="list" allowBlank="1" showInputMessage="1" showErrorMessage="1" sqref="AO6 AM6 AC6 AA6 U6:W6 S6 O6 M6 I6 AI6 AG6 G6" xr:uid="{85D21357-0473-4CEB-ADE6-51CB432B799C}">
      <formula1>"ja,nee"</formula1>
    </dataValidation>
  </dataValidations>
  <pageMargins left="0.25" right="0.25" top="0.75" bottom="0.75" header="0.3" footer="0.3"/>
  <pageSetup paperSize="9" scale="86" orientation="portrait" horizontalDpi="4294967293" r:id="rId1"/>
  <headerFooter alignWithMargins="0">
    <oddHeader>&amp;C&amp;"Arial,Vet"&amp;16Verzamelformulier jaaropbrengsten</oddHeader>
  </headerFooter>
  <colBreaks count="1" manualBreakCount="1">
    <brk id="22" max="47" man="1"/>
  </colBreaks>
  <drawing r:id="rId2"/>
  <legacyDrawing r:id="rId3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DF6C9-5EE2-47B7-809B-319D43C47FAF}">
  <sheetPr>
    <tabColor indexed="12"/>
    <pageSetUpPr fitToPage="1"/>
  </sheetPr>
  <dimension ref="B1:AE52"/>
  <sheetViews>
    <sheetView showGridLines="0" showRowColHeaders="0" zoomScale="80" zoomScaleNormal="80" workbookViewId="0">
      <selection activeCell="Z25" sqref="Z2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76">
        <f>'beginblad (2)'!$C$7</f>
        <v>2022</v>
      </c>
      <c r="O52" s="176">
        <f>'beginblad (2)'!$M$7</f>
        <v>2023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793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792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791" priority="55" stopIfTrue="1" operator="greaterThanOrEqual">
      <formula>0.8</formula>
    </cfRule>
    <cfRule type="cellIs" dxfId="790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789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788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787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786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785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784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783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782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781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780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779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778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777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776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775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774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773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772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771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770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769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768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767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766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765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764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763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762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761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760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759" priority="10" stopIfTrue="1" operator="greaterThan">
      <formula>0.25</formula>
    </cfRule>
  </conditionalFormatting>
  <dataValidations count="12">
    <dataValidation type="list" allowBlank="1" showInputMessage="1" showErrorMessage="1" sqref="B6" xr:uid="{53F4D94A-0058-45CE-9EDC-2026840B145D}">
      <formula1>"1e afname,…,EMT,DMT,SVT,DLE test,DLT,"</formula1>
    </dataValidation>
    <dataValidation type="list" allowBlank="1" showInputMessage="1" showErrorMessage="1" sqref="B7" xr:uid="{83E2A482-B0BF-4547-966C-77C4023E8217}">
      <formula1>"2e afname,…,EMT,DMT,DLE test,SVT,DLT,"</formula1>
    </dataValidation>
    <dataValidation type="list" allowBlank="1" showInputMessage="1" showErrorMessage="1" sqref="B14" xr:uid="{16A02544-7489-441E-8C01-1F65790AB207}">
      <formula1>"1e afname,…,Cito,DLE test,SVT,Aarnoutse"</formula1>
    </dataValidation>
    <dataValidation type="list" allowBlank="1" showInputMessage="1" showErrorMessage="1" sqref="B15" xr:uid="{D95B7F00-B50D-4737-B01A-C7970442F9D5}">
      <formula1>"2e afname,…,Cito,DLE test,SVT,Aarnoutse"</formula1>
    </dataValidation>
    <dataValidation type="list" allowBlank="1" showInputMessage="1" showErrorMessage="1" sqref="B30" xr:uid="{4D54034D-41F6-457C-85BC-83189B769465}">
      <formula1>"1e afname,…,Cito,PI-dictee,DLE test,SVT,Aarnoutse"</formula1>
    </dataValidation>
    <dataValidation type="list" allowBlank="1" showInputMessage="1" showErrorMessage="1" sqref="B38" xr:uid="{C3612287-D0EF-40AC-B748-AFF7AED5051E}">
      <formula1>"1e afname,…,TTR,DLE test,SVT,"</formula1>
    </dataValidation>
    <dataValidation type="list" allowBlank="1" showInputMessage="1" showErrorMessage="1" sqref="B39" xr:uid="{4E25BE40-E755-48F3-B69D-E779433588DC}">
      <formula1>"2e afname,…,TTR,DLE test,SVT,"</formula1>
    </dataValidation>
    <dataValidation type="list" allowBlank="1" showInputMessage="1" showErrorMessage="1" sqref="B47" xr:uid="{840DB855-8AFF-470E-A45C-AA4B849BDF59}">
      <formula1>"2e afname,…,Cito,DLE test,SVT,"</formula1>
    </dataValidation>
    <dataValidation type="list" allowBlank="1" showInputMessage="1" showErrorMessage="1" sqref="B31" xr:uid="{618BFC60-11A4-4772-B64C-787E6ABFF9E6}">
      <formula1>"2e afname,…,Cito,PI-dictee,DLE test,SVT,Aarnoutse"</formula1>
    </dataValidation>
    <dataValidation type="list" allowBlank="1" showInputMessage="1" showErrorMessage="1" sqref="B46" xr:uid="{220DDCED-5580-4628-9520-AC829103CEE3}">
      <formula1>"1e afname,…,Cito,DLE test,SVT,"</formula1>
    </dataValidation>
    <dataValidation type="list" allowBlank="1" showInputMessage="1" showErrorMessage="1" sqref="B22" xr:uid="{C194C7A0-B7E4-4C33-B765-A2AD13F9803B}">
      <formula1>"1e afname,…,Cito,"</formula1>
    </dataValidation>
    <dataValidation type="list" allowBlank="1" showInputMessage="1" showErrorMessage="1" sqref="B23" xr:uid="{BAFA9475-86E7-48C4-B832-1354C6DB0A16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924E8-0549-492A-B046-25E5CC916939}">
  <sheetPr>
    <tabColor indexed="12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103</v>
      </c>
      <c r="C6" s="29"/>
      <c r="D6" s="82">
        <f>'groep 8(A) (2)'!D6</f>
        <v>0</v>
      </c>
      <c r="E6" s="82">
        <f>'groep 8(A) (2)'!E6</f>
        <v>0</v>
      </c>
      <c r="F6" s="82">
        <f>'groep 8(A) (2)'!F6</f>
        <v>0</v>
      </c>
      <c r="G6" s="82">
        <f>'groep 8(A) (2)'!G6</f>
        <v>0</v>
      </c>
      <c r="H6" s="82">
        <f>'groep 8(A) (2)'!H6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104</v>
      </c>
      <c r="C7" s="29"/>
      <c r="D7" s="82">
        <f>'groep 8(A) (2)'!D7</f>
        <v>0</v>
      </c>
      <c r="E7" s="82">
        <f>'groep 8(A) (2)'!E7</f>
        <v>0</v>
      </c>
      <c r="F7" s="82">
        <f>'groep 8(A) (2)'!F7</f>
        <v>0</v>
      </c>
      <c r="G7" s="82">
        <f>'groep 8(A) (2)'!G7</f>
        <v>0</v>
      </c>
      <c r="H7" s="82">
        <f>'groep 8(A) (2)'!H7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105</v>
      </c>
      <c r="C8" s="29"/>
      <c r="D8" s="82">
        <f>'groep 8B (2)'!D6</f>
        <v>0</v>
      </c>
      <c r="E8" s="82">
        <f>'groep 8B (2)'!E6</f>
        <v>0</v>
      </c>
      <c r="F8" s="82">
        <f>'groep 8B (2)'!F6</f>
        <v>0</v>
      </c>
      <c r="G8" s="82">
        <f>'groep 8B (2)'!G6</f>
        <v>0</v>
      </c>
      <c r="H8" s="82">
        <f>'groep 8B (2)'!H6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106</v>
      </c>
      <c r="C9" s="28"/>
      <c r="D9" s="82">
        <f>'groep 8B (2)'!D7</f>
        <v>0</v>
      </c>
      <c r="E9" s="82">
        <f>'groep 8B (2)'!E7</f>
        <v>0</v>
      </c>
      <c r="F9" s="82">
        <f>'groep 8B (2)'!F7</f>
        <v>0</v>
      </c>
      <c r="G9" s="82">
        <f>'groep 8B (2)'!G7</f>
        <v>0</v>
      </c>
      <c r="H9" s="82">
        <f>'groep 8B (2)'!H7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107</v>
      </c>
      <c r="C10" s="28"/>
      <c r="D10" s="82">
        <f>'groep 8C (2)'!D6</f>
        <v>0</v>
      </c>
      <c r="E10" s="82">
        <f>'groep 8C (2)'!E6</f>
        <v>0</v>
      </c>
      <c r="F10" s="82">
        <f>'groep 8C (2)'!F6</f>
        <v>0</v>
      </c>
      <c r="G10" s="82">
        <f>'groep 8C (2)'!G6</f>
        <v>0</v>
      </c>
      <c r="H10" s="82">
        <f>'groep 8C (2)'!H6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108</v>
      </c>
      <c r="C11" s="28"/>
      <c r="D11" s="82">
        <f>'groep 8C (2)'!D7</f>
        <v>0</v>
      </c>
      <c r="E11" s="82">
        <f>'groep 8C (2)'!E7</f>
        <v>0</v>
      </c>
      <c r="F11" s="82">
        <f>'groep 8C (2)'!F7</f>
        <v>0</v>
      </c>
      <c r="G11" s="82">
        <f>'groep 8C (2)'!G7</f>
        <v>0</v>
      </c>
      <c r="H11" s="82">
        <f>'groep 8C (2)'!H7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103</v>
      </c>
      <c r="C17" s="29"/>
      <c r="D17" s="82">
        <f>'groep 8(A) (2)'!D14</f>
        <v>0</v>
      </c>
      <c r="E17" s="82">
        <f>'groep 8(A) (2)'!E14</f>
        <v>0</v>
      </c>
      <c r="F17" s="82">
        <f>'groep 8(A) (2)'!F14</f>
        <v>0</v>
      </c>
      <c r="G17" s="82">
        <f>'groep 8(A) (2)'!G14</f>
        <v>0</v>
      </c>
      <c r="H17" s="82">
        <f>'groep 8(A) (2)'!H14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104</v>
      </c>
      <c r="C18" s="29"/>
      <c r="D18" s="82">
        <f>'groep 8(A) (2)'!D15</f>
        <v>0</v>
      </c>
      <c r="E18" s="82">
        <f>'groep 8(A) (2)'!E15</f>
        <v>0</v>
      </c>
      <c r="F18" s="82">
        <f>'groep 8(A) (2)'!F15</f>
        <v>0</v>
      </c>
      <c r="G18" s="82">
        <f>'groep 8(A) (2)'!G15</f>
        <v>0</v>
      </c>
      <c r="H18" s="82">
        <f>'groep 8(A) (2)'!H15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105</v>
      </c>
      <c r="C19" s="29"/>
      <c r="D19" s="82">
        <f>'groep 8B (2)'!D14</f>
        <v>0</v>
      </c>
      <c r="E19" s="82">
        <f>'groep 8B (2)'!E14</f>
        <v>0</v>
      </c>
      <c r="F19" s="82">
        <f>'groep 8B (2)'!F14</f>
        <v>0</v>
      </c>
      <c r="G19" s="82">
        <f>'groep 8B (2)'!G14</f>
        <v>0</v>
      </c>
      <c r="H19" s="82">
        <f>'groep 8B (2)'!H14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106</v>
      </c>
      <c r="C20" s="28"/>
      <c r="D20" s="82">
        <f>'groep 8B (2)'!D15</f>
        <v>0</v>
      </c>
      <c r="E20" s="82">
        <f>'groep 8B (2)'!E15</f>
        <v>0</v>
      </c>
      <c r="F20" s="82">
        <f>'groep 8B (2)'!F15</f>
        <v>0</v>
      </c>
      <c r="G20" s="82">
        <f>'groep 8B (2)'!G15</f>
        <v>0</v>
      </c>
      <c r="H20" s="82">
        <f>'groep 8B (2)'!H15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107</v>
      </c>
      <c r="C21" s="28"/>
      <c r="D21" s="82">
        <f>'groep 8C (2)'!D14</f>
        <v>0</v>
      </c>
      <c r="E21" s="82">
        <f>'groep 8C (2)'!E14</f>
        <v>0</v>
      </c>
      <c r="F21" s="82">
        <f>'groep 8C (2)'!F14</f>
        <v>0</v>
      </c>
      <c r="G21" s="82">
        <f>'groep 8C (2)'!G14</f>
        <v>0</v>
      </c>
      <c r="H21" s="82">
        <f>'groep 8C (2)'!H14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108</v>
      </c>
      <c r="C22" s="28"/>
      <c r="D22" s="82">
        <f>'groep 8C (2)'!D15</f>
        <v>0</v>
      </c>
      <c r="E22" s="82">
        <f>'groep 8C (2)'!E15</f>
        <v>0</v>
      </c>
      <c r="F22" s="82">
        <f>'groep 8C (2)'!F15</f>
        <v>0</v>
      </c>
      <c r="G22" s="82">
        <f>'groep 8C (2)'!G15</f>
        <v>0</v>
      </c>
      <c r="H22" s="82">
        <f>'groep 8C (2)'!H15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103</v>
      </c>
      <c r="C28" s="29"/>
      <c r="D28" s="82">
        <f>'groep 8(A) (2)'!D22</f>
        <v>0</v>
      </c>
      <c r="E28" s="82">
        <f>'groep 8(A) (2)'!E22</f>
        <v>0</v>
      </c>
      <c r="F28" s="82">
        <f>'groep 8(A) (2)'!F22</f>
        <v>0</v>
      </c>
      <c r="G28" s="82">
        <f>'groep 8(A) (2)'!G22</f>
        <v>0</v>
      </c>
      <c r="H28" s="82">
        <f>'groep 8(A) (2)'!H22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104</v>
      </c>
      <c r="C29" s="29"/>
      <c r="D29" s="82">
        <f>'groep 8(A) (2)'!D23</f>
        <v>0</v>
      </c>
      <c r="E29" s="82">
        <f>'groep 8(A) (2)'!E23</f>
        <v>0</v>
      </c>
      <c r="F29" s="82">
        <f>'groep 8(A) (2)'!F23</f>
        <v>0</v>
      </c>
      <c r="G29" s="82">
        <f>'groep 8(A) (2)'!G23</f>
        <v>0</v>
      </c>
      <c r="H29" s="82">
        <f>'groep 8(A) (2)'!H23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105</v>
      </c>
      <c r="C30" s="29"/>
      <c r="D30" s="82">
        <f>'groep 8B (2)'!D22</f>
        <v>0</v>
      </c>
      <c r="E30" s="82">
        <f>'groep 8B (2)'!E22</f>
        <v>0</v>
      </c>
      <c r="F30" s="82">
        <f>'groep 8B (2)'!F22</f>
        <v>0</v>
      </c>
      <c r="G30" s="82">
        <f>'groep 8B (2)'!G22</f>
        <v>0</v>
      </c>
      <c r="H30" s="82">
        <f>'groep 8B (2)'!H22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106</v>
      </c>
      <c r="C31" s="28"/>
      <c r="D31" s="82">
        <f>'groep 8B (2)'!D23</f>
        <v>0</v>
      </c>
      <c r="E31" s="82">
        <f>'groep 8B (2)'!E23</f>
        <v>0</v>
      </c>
      <c r="F31" s="82">
        <f>'groep 8B (2)'!F23</f>
        <v>0</v>
      </c>
      <c r="G31" s="82">
        <f>'groep 8B (2)'!G23</f>
        <v>0</v>
      </c>
      <c r="H31" s="82">
        <f>'groep 8B (2)'!H23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107</v>
      </c>
      <c r="C32" s="28"/>
      <c r="D32" s="82">
        <f>'groep 8C (2)'!D22</f>
        <v>0</v>
      </c>
      <c r="E32" s="82">
        <f>'groep 8C (2)'!E22</f>
        <v>0</v>
      </c>
      <c r="F32" s="82">
        <f>'groep 8C (2)'!F22</f>
        <v>0</v>
      </c>
      <c r="G32" s="82">
        <f>'groep 8C (2)'!G22</f>
        <v>0</v>
      </c>
      <c r="H32" s="82">
        <f>'groep 8C (2)'!H22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108</v>
      </c>
      <c r="C33" s="28"/>
      <c r="D33" s="82">
        <f>'groep 8C (2)'!D23</f>
        <v>0</v>
      </c>
      <c r="E33" s="82">
        <f>'groep 8C (2)'!E23</f>
        <v>0</v>
      </c>
      <c r="F33" s="82">
        <f>'groep 8C (2)'!F23</f>
        <v>0</v>
      </c>
      <c r="G33" s="82">
        <f>'groep 8C (2)'!G23</f>
        <v>0</v>
      </c>
      <c r="H33" s="82">
        <f>'groep 8C (2)'!H23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103</v>
      </c>
      <c r="C39" s="29"/>
      <c r="D39" s="82">
        <f>'groep 8(A) (2)'!D30</f>
        <v>0</v>
      </c>
      <c r="E39" s="82">
        <f>'groep 8(A) (2)'!E30</f>
        <v>0</v>
      </c>
      <c r="F39" s="82">
        <f>'groep 8(A) (2)'!F30</f>
        <v>0</v>
      </c>
      <c r="G39" s="82">
        <f>'groep 8(A) (2)'!G30</f>
        <v>0</v>
      </c>
      <c r="H39" s="82">
        <f>'groep 8(A) (2)'!H30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104</v>
      </c>
      <c r="C40" s="29"/>
      <c r="D40" s="82">
        <f>'groep 8(A) (2)'!D31</f>
        <v>0</v>
      </c>
      <c r="E40" s="82">
        <f>'groep 8(A) (2)'!E31</f>
        <v>0</v>
      </c>
      <c r="F40" s="82">
        <f>'groep 8(A) (2)'!F31</f>
        <v>0</v>
      </c>
      <c r="G40" s="82">
        <f>'groep 8(A) (2)'!G31</f>
        <v>0</v>
      </c>
      <c r="H40" s="82">
        <f>'groep 8(A) (2)'!H31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105</v>
      </c>
      <c r="C41" s="29"/>
      <c r="D41" s="82">
        <f>'groep 8B (2)'!D30</f>
        <v>0</v>
      </c>
      <c r="E41" s="82">
        <f>'groep 8B (2)'!E30</f>
        <v>0</v>
      </c>
      <c r="F41" s="82">
        <f>'groep 8B (2)'!F30</f>
        <v>0</v>
      </c>
      <c r="G41" s="82">
        <f>'groep 8B (2)'!G30</f>
        <v>0</v>
      </c>
      <c r="H41" s="82">
        <f>'groep 8B (2)'!H30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106</v>
      </c>
      <c r="C42" s="28"/>
      <c r="D42" s="82">
        <f>'groep 8B (2)'!D31</f>
        <v>0</v>
      </c>
      <c r="E42" s="82">
        <f>'groep 8B (2)'!E31</f>
        <v>0</v>
      </c>
      <c r="F42" s="82">
        <f>'groep 8B (2)'!F31</f>
        <v>0</v>
      </c>
      <c r="G42" s="82">
        <f>'groep 8B (2)'!G31</f>
        <v>0</v>
      </c>
      <c r="H42" s="82">
        <f>'groep 8B (2)'!H31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107</v>
      </c>
      <c r="C43" s="28"/>
      <c r="D43" s="82">
        <f>'groep 8C (2)'!D30</f>
        <v>0</v>
      </c>
      <c r="E43" s="82">
        <f>'groep 8C (2)'!E30</f>
        <v>0</v>
      </c>
      <c r="F43" s="82">
        <f>'groep 8C (2)'!F30</f>
        <v>0</v>
      </c>
      <c r="G43" s="82">
        <f>'groep 8C (2)'!G30</f>
        <v>0</v>
      </c>
      <c r="H43" s="82">
        <f>'groep 8C (2)'!H30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108</v>
      </c>
      <c r="C44" s="28"/>
      <c r="D44" s="82">
        <f>'groep 8C (2)'!D31</f>
        <v>0</v>
      </c>
      <c r="E44" s="82">
        <f>'groep 8C (2)'!E31</f>
        <v>0</v>
      </c>
      <c r="F44" s="82">
        <f>'groep 8C (2)'!F31</f>
        <v>0</v>
      </c>
      <c r="G44" s="82">
        <f>'groep 8C (2)'!G31</f>
        <v>0</v>
      </c>
      <c r="H44" s="82">
        <f>'groep 8C (2)'!H31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103</v>
      </c>
      <c r="C50" s="29"/>
      <c r="D50" s="82">
        <f>'groep 8(A) (2)'!D38</f>
        <v>0</v>
      </c>
      <c r="E50" s="82">
        <f>'groep 8(A) (2)'!E38</f>
        <v>0</v>
      </c>
      <c r="F50" s="82">
        <f>'groep 8(A) (2)'!F38</f>
        <v>0</v>
      </c>
      <c r="G50" s="82">
        <f>'groep 8(A) (2)'!G38</f>
        <v>0</v>
      </c>
      <c r="H50" s="82">
        <f>'groep 8(A) (2)'!H38</f>
        <v>0</v>
      </c>
      <c r="I50" s="83">
        <f t="shared" ref="I50:I57" si="4">SUM(D50:H50)</f>
        <v>0</v>
      </c>
    </row>
    <row r="51" spans="2:13" x14ac:dyDescent="0.25">
      <c r="B51" s="29" t="s">
        <v>104</v>
      </c>
      <c r="C51" s="29"/>
      <c r="D51" s="82">
        <f>'groep 8(A) (2)'!D39</f>
        <v>0</v>
      </c>
      <c r="E51" s="82">
        <f>'groep 8(A) (2)'!E39</f>
        <v>0</v>
      </c>
      <c r="F51" s="82">
        <f>'groep 8(A) (2)'!F39</f>
        <v>0</v>
      </c>
      <c r="G51" s="82">
        <f>'groep 8(A) (2)'!G39</f>
        <v>0</v>
      </c>
      <c r="H51" s="82">
        <f>'groep 8(A) (2)'!H39</f>
        <v>0</v>
      </c>
      <c r="I51" s="83">
        <f t="shared" si="4"/>
        <v>0</v>
      </c>
    </row>
    <row r="52" spans="2:13" x14ac:dyDescent="0.25">
      <c r="B52" s="29" t="s">
        <v>105</v>
      </c>
      <c r="C52" s="29"/>
      <c r="D52" s="82">
        <f>'groep 8B (2)'!D38</f>
        <v>0</v>
      </c>
      <c r="E52" s="82">
        <f>'groep 8B (2)'!E38</f>
        <v>0</v>
      </c>
      <c r="F52" s="82">
        <f>'groep 8B (2)'!F38</f>
        <v>0</v>
      </c>
      <c r="G52" s="82">
        <f>'groep 8B (2)'!G38</f>
        <v>0</v>
      </c>
      <c r="H52" s="82">
        <f>'groep 8B (2)'!H38</f>
        <v>0</v>
      </c>
      <c r="I52" s="83">
        <f t="shared" si="4"/>
        <v>0</v>
      </c>
    </row>
    <row r="53" spans="2:13" x14ac:dyDescent="0.25">
      <c r="B53" s="29" t="s">
        <v>106</v>
      </c>
      <c r="C53" s="28"/>
      <c r="D53" s="82">
        <f>'groep 8B (2)'!D39</f>
        <v>0</v>
      </c>
      <c r="E53" s="82">
        <f>'groep 8B (2)'!E39</f>
        <v>0</v>
      </c>
      <c r="F53" s="82">
        <f>'groep 8B (2)'!F39</f>
        <v>0</v>
      </c>
      <c r="G53" s="82">
        <f>'groep 8B (2)'!G39</f>
        <v>0</v>
      </c>
      <c r="H53" s="82">
        <f>'groep 8B (2)'!H39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107</v>
      </c>
      <c r="C54" s="28"/>
      <c r="D54" s="82">
        <f>'groep 8C (2)'!D38</f>
        <v>0</v>
      </c>
      <c r="E54" s="82">
        <f>'groep 8C (2)'!E38</f>
        <v>0</v>
      </c>
      <c r="F54" s="82">
        <f>'groep 8C (2)'!F38</f>
        <v>0</v>
      </c>
      <c r="G54" s="82">
        <f>'groep 8C (2)'!G38</f>
        <v>0</v>
      </c>
      <c r="H54" s="82">
        <f>'groep 8C (2)'!H38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108</v>
      </c>
      <c r="C55" s="28"/>
      <c r="D55" s="82">
        <f>'groep 8C (2)'!D39</f>
        <v>0</v>
      </c>
      <c r="E55" s="82">
        <f>'groep 8C (2)'!E39</f>
        <v>0</v>
      </c>
      <c r="F55" s="82">
        <f>'groep 8C (2)'!F39</f>
        <v>0</v>
      </c>
      <c r="G55" s="82">
        <f>'groep 8C (2)'!G39</f>
        <v>0</v>
      </c>
      <c r="H55" s="82">
        <f>'groep 8C (2)'!H39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103</v>
      </c>
      <c r="C61" s="29"/>
      <c r="D61" s="82">
        <f>'groep 8(A) (2)'!D46</f>
        <v>0</v>
      </c>
      <c r="E61" s="82">
        <f>'groep 8(A) (2)'!E46</f>
        <v>0</v>
      </c>
      <c r="F61" s="82">
        <f>'groep 8(A) (2)'!F46</f>
        <v>0</v>
      </c>
      <c r="G61" s="82">
        <f>'groep 8(A) (2)'!G46</f>
        <v>0</v>
      </c>
      <c r="H61" s="82">
        <f>'groep 8(A) (2)'!H46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104</v>
      </c>
      <c r="C62" s="29"/>
      <c r="D62" s="82">
        <f>'groep 8(A) (2)'!D47</f>
        <v>0</v>
      </c>
      <c r="E62" s="82">
        <f>'groep 8(A) (2)'!E47</f>
        <v>0</v>
      </c>
      <c r="F62" s="82">
        <f>'groep 8(A) (2)'!F47</f>
        <v>0</v>
      </c>
      <c r="G62" s="82">
        <f>'groep 8(A) (2)'!G47</f>
        <v>0</v>
      </c>
      <c r="H62" s="82">
        <f>'groep 8(A) (2)'!H47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105</v>
      </c>
      <c r="C63" s="29"/>
      <c r="D63" s="82">
        <f>'groep 8B (2)'!D46</f>
        <v>0</v>
      </c>
      <c r="E63" s="82">
        <f>'groep 8B (2)'!E46</f>
        <v>0</v>
      </c>
      <c r="F63" s="82">
        <f>'groep 8B (2)'!F46</f>
        <v>0</v>
      </c>
      <c r="G63" s="82">
        <f>'groep 8B (2)'!G46</f>
        <v>0</v>
      </c>
      <c r="H63" s="82">
        <f>'groep 8B (2)'!H46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106</v>
      </c>
      <c r="C64" s="28"/>
      <c r="D64" s="82">
        <f>'groep 8B (2)'!D47</f>
        <v>0</v>
      </c>
      <c r="E64" s="82">
        <f>'groep 8B (2)'!E47</f>
        <v>0</v>
      </c>
      <c r="F64" s="82">
        <f>'groep 8B (2)'!F47</f>
        <v>0</v>
      </c>
      <c r="G64" s="82">
        <f>'groep 8B (2)'!G47</f>
        <v>0</v>
      </c>
      <c r="H64" s="82">
        <f>'groep 8B (2)'!H47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107</v>
      </c>
      <c r="C65" s="28"/>
      <c r="D65" s="82">
        <f>'groep 8C (2)'!D46</f>
        <v>0</v>
      </c>
      <c r="E65" s="82">
        <f>'groep 8C (2)'!E46</f>
        <v>0</v>
      </c>
      <c r="F65" s="82">
        <f>'groep 8C (2)'!F46</f>
        <v>0</v>
      </c>
      <c r="G65" s="82">
        <f>'groep 8C (2)'!G46</f>
        <v>0</v>
      </c>
      <c r="H65" s="82">
        <f>'groep 8C (2)'!H46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108</v>
      </c>
      <c r="C66" s="28"/>
      <c r="D66" s="82">
        <f>'groep 8C (2)'!D47</f>
        <v>0</v>
      </c>
      <c r="E66" s="82">
        <f>'groep 8C (2)'!E47</f>
        <v>0</v>
      </c>
      <c r="F66" s="82">
        <f>'groep 8C (2)'!F47</f>
        <v>0</v>
      </c>
      <c r="G66" s="82">
        <f>'groep 8C (2)'!G47</f>
        <v>0</v>
      </c>
      <c r="H66" s="82">
        <f>'groep 8C (2)'!H47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76">
        <f>'beginblad (2)'!$C$7</f>
        <v>2022</v>
      </c>
      <c r="Q70" s="176">
        <f>'beginblad (2)'!$M$7</f>
        <v>2023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758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757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756" priority="5" stopIfTrue="1" operator="greaterThanOrEqual">
      <formula>0.8</formula>
    </cfRule>
    <cfRule type="cellIs" dxfId="755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754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73305-3604-492B-A48F-889B3069368F}">
  <sheetPr>
    <pageSetUpPr fitToPage="1"/>
  </sheetPr>
  <dimension ref="B1:X38"/>
  <sheetViews>
    <sheetView showGridLines="0" showRowColHeaders="0" zoomScale="80" zoomScaleNormal="80" workbookViewId="0"/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(2)'!$D$12</f>
        <v>0%</v>
      </c>
      <c r="I6" s="21" t="str">
        <f>'totaal groep 3 (2)'!$D$13</f>
        <v>0%</v>
      </c>
      <c r="J6" s="21" t="str">
        <f>'totaal groep 3 (2)'!$E$12</f>
        <v>0%</v>
      </c>
      <c r="K6" s="21" t="str">
        <f>'totaal groep 3 (2)'!$E$13</f>
        <v>0%</v>
      </c>
      <c r="L6" s="21" t="str">
        <f>'totaal groep 3 (2)'!$F$12</f>
        <v>0%</v>
      </c>
      <c r="M6" s="21" t="str">
        <f>'totaal groep 3 (2)'!$F$13</f>
        <v>0%</v>
      </c>
      <c r="N6" s="21" t="str">
        <f>'totaal groep 3 (2)'!$G$12</f>
        <v>0%</v>
      </c>
      <c r="O6" s="21" t="str">
        <f>'totaal groep 3 (2)'!$G$13</f>
        <v>0%</v>
      </c>
      <c r="P6" s="21" t="str">
        <f>'totaal groep 3 (2)'!$H$12</f>
        <v>0%</v>
      </c>
      <c r="Q6" s="21" t="str">
        <f>'totaal groep 3 (2)'!$H$13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(2)'!$D$12</f>
        <v>0%</v>
      </c>
      <c r="I7" s="21" t="str">
        <f>'totaal groep 4 (2)'!$D$13</f>
        <v>0%</v>
      </c>
      <c r="J7" s="21" t="str">
        <f>'totaal groep 4 (2)'!$E$12</f>
        <v>0%</v>
      </c>
      <c r="K7" s="21" t="str">
        <f>'totaal groep 4 (2)'!$E$13</f>
        <v>0%</v>
      </c>
      <c r="L7" s="21" t="str">
        <f>'totaal groep 4 (2)'!$F$12</f>
        <v>0%</v>
      </c>
      <c r="M7" s="21" t="str">
        <f>'totaal groep 4 (2)'!$F$13</f>
        <v>0%</v>
      </c>
      <c r="N7" s="21" t="str">
        <f>'totaal groep 4 (2)'!$G$12</f>
        <v>0%</v>
      </c>
      <c r="O7" s="21" t="str">
        <f>'totaal groep 4 (2)'!$G$13</f>
        <v>0%</v>
      </c>
      <c r="P7" s="21" t="str">
        <f>'totaal groep 4 (2)'!$H$12</f>
        <v>0%</v>
      </c>
      <c r="Q7" s="21" t="str">
        <f>'totaal groep 4 (2)'!$H$13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(2)'!$D$12</f>
        <v>0%</v>
      </c>
      <c r="I8" s="21" t="str">
        <f>'totaal groep 5 (2)'!$D$13</f>
        <v>0%</v>
      </c>
      <c r="J8" s="21" t="str">
        <f>'totaal groep 5 (2)'!$E$12</f>
        <v>0%</v>
      </c>
      <c r="K8" s="21" t="str">
        <f>'totaal groep 5 (2)'!$E$13</f>
        <v>0%</v>
      </c>
      <c r="L8" s="21" t="str">
        <f>'totaal groep 5 (2)'!$F$12</f>
        <v>0%</v>
      </c>
      <c r="M8" s="21" t="str">
        <f>'totaal groep 5 (2)'!$F$13</f>
        <v>0%</v>
      </c>
      <c r="N8" s="21" t="str">
        <f>'totaal groep 5 (2)'!$G$12</f>
        <v>0%</v>
      </c>
      <c r="O8" s="21" t="str">
        <f>'totaal groep 5 (2)'!$G$13</f>
        <v>0%</v>
      </c>
      <c r="P8" s="21" t="str">
        <f>'totaal groep 5 (2)'!$H$12</f>
        <v>0%</v>
      </c>
      <c r="Q8" s="21" t="str">
        <f>'totaal groep 5 (2)'!$H$13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(2)'!$D$12</f>
        <v>0%</v>
      </c>
      <c r="I9" s="21" t="str">
        <f>'totaal groep 6 (2)'!$D$13</f>
        <v>0%</v>
      </c>
      <c r="J9" s="21" t="str">
        <f>'totaal groep 6 (2)'!$E$12</f>
        <v>0%</v>
      </c>
      <c r="K9" s="21" t="str">
        <f>'totaal groep 6 (2)'!$E$13</f>
        <v>0%</v>
      </c>
      <c r="L9" s="21" t="str">
        <f>'totaal groep 6 (2)'!$F$12</f>
        <v>0%</v>
      </c>
      <c r="M9" s="21" t="str">
        <f>'totaal groep 6 (2)'!$F$13</f>
        <v>0%</v>
      </c>
      <c r="N9" s="21" t="str">
        <f>'totaal groep 6 (2)'!$G$12</f>
        <v>0%</v>
      </c>
      <c r="O9" s="21" t="str">
        <f>'totaal groep 6 (2)'!$G$13</f>
        <v>0%</v>
      </c>
      <c r="P9" s="21" t="str">
        <f>'totaal groep 6 (2)'!$H$12</f>
        <v>0%</v>
      </c>
      <c r="Q9" s="21" t="str">
        <f>'totaal groep 6 (2)'!$H$13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(2)'!$D$12</f>
        <v>0%</v>
      </c>
      <c r="I10" s="21" t="str">
        <f>'totaal groep 7 (2)'!$D$13</f>
        <v>0%</v>
      </c>
      <c r="J10" s="21" t="str">
        <f>'totaal groep 7 (2)'!$E$12</f>
        <v>0%</v>
      </c>
      <c r="K10" s="21" t="str">
        <f>'totaal groep 7 (2)'!$E$13</f>
        <v>0%</v>
      </c>
      <c r="L10" s="21" t="str">
        <f>'totaal groep 7 (2)'!$F$12</f>
        <v>0%</v>
      </c>
      <c r="M10" s="21" t="str">
        <f>'totaal groep 7 (2)'!$F$13</f>
        <v>0%</v>
      </c>
      <c r="N10" s="21" t="str">
        <f>'totaal groep 7 (2)'!$G$12</f>
        <v>0%</v>
      </c>
      <c r="O10" s="21" t="str">
        <f>'totaal groep 7 (2)'!$G$13</f>
        <v>0%</v>
      </c>
      <c r="P10" s="21" t="str">
        <f>'totaal groep 7 (2)'!$H$12</f>
        <v>0%</v>
      </c>
      <c r="Q10" s="21" t="str">
        <f>'totaal groep 7 (2)'!$H$13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(2)'!$D$12</f>
        <v>0%</v>
      </c>
      <c r="I11" s="21" t="str">
        <f>'totaal groep 8 (2)'!$D$13</f>
        <v>0%</v>
      </c>
      <c r="J11" s="21" t="str">
        <f>'totaal groep 8 (2)'!$E$12</f>
        <v>0%</v>
      </c>
      <c r="K11" s="21" t="str">
        <f>'totaal groep 8 (2)'!$E$13</f>
        <v>0%</v>
      </c>
      <c r="L11" s="21" t="str">
        <f>'totaal groep 8 (2)'!$F$12</f>
        <v>0%</v>
      </c>
      <c r="M11" s="21" t="str">
        <f>'totaal groep 8 (2)'!$F$13</f>
        <v>0%</v>
      </c>
      <c r="N11" s="21" t="str">
        <f>'totaal groep 8 (2)'!$G$12</f>
        <v>0%</v>
      </c>
      <c r="O11" s="21" t="str">
        <f>'totaal groep 8 (2)'!$G$13</f>
        <v>0%</v>
      </c>
      <c r="P11" s="21" t="str">
        <f>'totaal groep 8 (2)'!$H$12</f>
        <v>0%</v>
      </c>
      <c r="Q11" s="21" t="str">
        <f>'totaal groep 8 (2)'!$H$13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f>I22</f>
        <v>0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4:T35">
    <cfRule type="cellIs" dxfId="753" priority="2" stopIfTrue="1" operator="between">
      <formula>0</formula>
      <formula>0.25</formula>
    </cfRule>
    <cfRule type="cellIs" dxfId="752" priority="3" stopIfTrue="1" operator="between">
      <formula>0.5</formula>
      <formula>0.75</formula>
    </cfRule>
    <cfRule type="cellIs" dxfId="751" priority="4" stopIfTrue="1" operator="between">
      <formula>0.75</formula>
      <formula>1</formula>
    </cfRule>
  </conditionalFormatting>
  <conditionalFormatting sqref="G36:T36">
    <cfRule type="cellIs" dxfId="750" priority="5" stopIfTrue="1" operator="between">
      <formula>0</formula>
      <formula>0.25</formula>
    </cfRule>
    <cfRule type="cellIs" dxfId="749" priority="6" stopIfTrue="1" operator="between">
      <formula>0.5</formula>
      <formula>0.75</formula>
    </cfRule>
    <cfRule type="cellIs" dxfId="748" priority="7" stopIfTrue="1" operator="between">
      <formula>0.75</formula>
      <formula>1</formula>
    </cfRule>
  </conditionalFormatting>
  <conditionalFormatting sqref="N14:Q14">
    <cfRule type="cellIs" dxfId="747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 lezen</oddHeader>
    <oddFooter>&amp;L&amp;8meesterharrie.nl</oddFooter>
  </headerFooter>
  <drawing r:id="rId2"/>
  <legacyDrawing r:id="rId3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91196-5D61-401C-8C9A-135D6572B0BB}">
  <sheetPr>
    <pageSetUpPr fitToPage="1"/>
  </sheetPr>
  <dimension ref="B1:X38"/>
  <sheetViews>
    <sheetView showGridLines="0" showRowColHeaders="0" zoomScale="80" zoomScaleNormal="80" workbookViewId="0">
      <selection activeCell="A2" sqref="A2:XF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(2)'!$D$23</f>
        <v>0%</v>
      </c>
      <c r="I6" s="21" t="str">
        <f>'totaal groep 3 (2)'!$D$24</f>
        <v>0%</v>
      </c>
      <c r="J6" s="21" t="str">
        <f>'totaal groep 3 (2)'!$E$23</f>
        <v>0%</v>
      </c>
      <c r="K6" s="21" t="str">
        <f>'totaal groep 3 (2)'!$E$24</f>
        <v>0%</v>
      </c>
      <c r="L6" s="21" t="str">
        <f>'totaal groep 3 (2)'!$F$23</f>
        <v>0%</v>
      </c>
      <c r="M6" s="21" t="str">
        <f>'totaal groep 3 (2)'!$F$24</f>
        <v>0%</v>
      </c>
      <c r="N6" s="21" t="str">
        <f>'totaal groep 3 (2)'!$G$23</f>
        <v>0%</v>
      </c>
      <c r="O6" s="21" t="str">
        <f>'totaal groep 3 (2)'!$G$24</f>
        <v>0%</v>
      </c>
      <c r="P6" s="21" t="str">
        <f>'totaal groep 3 (2)'!$H$23</f>
        <v>0%</v>
      </c>
      <c r="Q6" s="21" t="str">
        <f>'totaal groep 3 (2)'!$H$24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(2)'!$D$23</f>
        <v>0%</v>
      </c>
      <c r="I7" s="21" t="str">
        <f>'totaal groep 4 (2)'!$D$24</f>
        <v>0%</v>
      </c>
      <c r="J7" s="21" t="str">
        <f>'totaal groep 4 (2)'!$E$23</f>
        <v>0%</v>
      </c>
      <c r="K7" s="21" t="str">
        <f>'totaal groep 4 (2)'!$E$24</f>
        <v>0%</v>
      </c>
      <c r="L7" s="21" t="str">
        <f>'totaal groep 4 (2)'!$F$23</f>
        <v>0%</v>
      </c>
      <c r="M7" s="21" t="str">
        <f>'totaal groep 4 (2)'!$F$24</f>
        <v>0%</v>
      </c>
      <c r="N7" s="21" t="str">
        <f>'totaal groep 4 (2)'!$G$23</f>
        <v>0%</v>
      </c>
      <c r="O7" s="21" t="str">
        <f>'totaal groep 4 (2)'!$G$24</f>
        <v>0%</v>
      </c>
      <c r="P7" s="21" t="str">
        <f>'totaal groep 4 (2)'!$H$23</f>
        <v>0%</v>
      </c>
      <c r="Q7" s="21" t="str">
        <f>'totaal groep 4 (2)'!$H$24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(2)'!$D$23</f>
        <v>0%</v>
      </c>
      <c r="I8" s="21" t="str">
        <f>'totaal groep 5 (2)'!$D$24</f>
        <v>0%</v>
      </c>
      <c r="J8" s="21" t="str">
        <f>'totaal groep 5 (2)'!$E$23</f>
        <v>0%</v>
      </c>
      <c r="K8" s="21" t="str">
        <f>'totaal groep 5 (2)'!$E$24</f>
        <v>0%</v>
      </c>
      <c r="L8" s="21" t="str">
        <f>'totaal groep 5 (2)'!$F$23</f>
        <v>0%</v>
      </c>
      <c r="M8" s="21" t="str">
        <f>'totaal groep 5 (2)'!$F$24</f>
        <v>0%</v>
      </c>
      <c r="N8" s="21" t="str">
        <f>'totaal groep 5 (2)'!$G$23</f>
        <v>0%</v>
      </c>
      <c r="O8" s="21" t="str">
        <f>'totaal groep 5 (2)'!$G$24</f>
        <v>0%</v>
      </c>
      <c r="P8" s="21" t="str">
        <f>'totaal groep 5 (2)'!$H$23</f>
        <v>0%</v>
      </c>
      <c r="Q8" s="21" t="str">
        <f>'totaal groep 5 (2)'!$H$24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(2)'!$D$23</f>
        <v>0%</v>
      </c>
      <c r="I9" s="21" t="str">
        <f>'totaal groep 6 (2)'!$D$24</f>
        <v>0%</v>
      </c>
      <c r="J9" s="21" t="str">
        <f>'totaal groep 6 (2)'!$E$23</f>
        <v>0%</v>
      </c>
      <c r="K9" s="21" t="str">
        <f>'totaal groep 6 (2)'!$E$24</f>
        <v>0%</v>
      </c>
      <c r="L9" s="21" t="str">
        <f>'totaal groep 6 (2)'!$F$23</f>
        <v>0%</v>
      </c>
      <c r="M9" s="21" t="str">
        <f>'totaal groep 6 (2)'!$F$24</f>
        <v>0%</v>
      </c>
      <c r="N9" s="21" t="str">
        <f>'totaal groep 6 (2)'!$G$23</f>
        <v>0%</v>
      </c>
      <c r="O9" s="21" t="str">
        <f>'totaal groep 6 (2)'!$G$24</f>
        <v>0%</v>
      </c>
      <c r="P9" s="21" t="str">
        <f>'totaal groep 6 (2)'!$H$23</f>
        <v>0%</v>
      </c>
      <c r="Q9" s="21" t="str">
        <f>'totaal groep 6 (2)'!$H$24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(2)'!$D$23</f>
        <v>0%</v>
      </c>
      <c r="I10" s="21" t="str">
        <f>'totaal groep 7 (2)'!$D$24</f>
        <v>0%</v>
      </c>
      <c r="J10" s="21" t="str">
        <f>'totaal groep 7 (2)'!$E$23</f>
        <v>0%</v>
      </c>
      <c r="K10" s="21" t="str">
        <f>'totaal groep 7 (2)'!$E$24</f>
        <v>0%</v>
      </c>
      <c r="L10" s="21" t="str">
        <f>'totaal groep 7 (2)'!$F$23</f>
        <v>0%</v>
      </c>
      <c r="M10" s="21" t="str">
        <f>'totaal groep 7 (2)'!$F$24</f>
        <v>0%</v>
      </c>
      <c r="N10" s="21" t="str">
        <f>'totaal groep 7 (2)'!$G$23</f>
        <v>0%</v>
      </c>
      <c r="O10" s="21" t="str">
        <f>'totaal groep 7 (2)'!$G$24</f>
        <v>0%</v>
      </c>
      <c r="P10" s="21" t="str">
        <f>'totaal groep 7 (2)'!$H$23</f>
        <v>0%</v>
      </c>
      <c r="Q10" s="21" t="str">
        <f>'totaal groep 7 (2)'!$H$24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(2)'!$D$23</f>
        <v>0%</v>
      </c>
      <c r="I11" s="21" t="str">
        <f>'totaal groep 8 (2)'!$D$24</f>
        <v>0%</v>
      </c>
      <c r="J11" s="21" t="str">
        <f>'totaal groep 8 (2)'!$E$23</f>
        <v>0%</v>
      </c>
      <c r="K11" s="21" t="str">
        <f>'totaal groep 8 (2)'!$E$24</f>
        <v>0%</v>
      </c>
      <c r="L11" s="21" t="str">
        <f>'totaal groep 8 (2)'!$F$23</f>
        <v>0%</v>
      </c>
      <c r="M11" s="21" t="str">
        <f>'totaal groep 8 (2)'!$F$24</f>
        <v>0%</v>
      </c>
      <c r="N11" s="21" t="str">
        <f>'totaal groep 8 (2)'!$G$23</f>
        <v>0%</v>
      </c>
      <c r="O11" s="21" t="str">
        <f>'totaal groep 8 (2)'!$G$24</f>
        <v>0%</v>
      </c>
      <c r="P11" s="21" t="str">
        <f>'totaal groep 8 (2)'!$H$23</f>
        <v>0%</v>
      </c>
      <c r="Q11" s="21" t="str">
        <f>'totaal groep 8 (2)'!$H$24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f>I22</f>
        <v>0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>IF(I18="",0,IF(I18&gt;=0,I18))</f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4:T35">
    <cfRule type="cellIs" dxfId="746" priority="2" stopIfTrue="1" operator="between">
      <formula>0</formula>
      <formula>0.25</formula>
    </cfRule>
    <cfRule type="cellIs" dxfId="745" priority="3" stopIfTrue="1" operator="between">
      <formula>0.5</formula>
      <formula>0.75</formula>
    </cfRule>
    <cfRule type="cellIs" dxfId="744" priority="4" stopIfTrue="1" operator="between">
      <formula>0.75</formula>
      <formula>1</formula>
    </cfRule>
  </conditionalFormatting>
  <conditionalFormatting sqref="G36:T36">
    <cfRule type="cellIs" dxfId="743" priority="5" stopIfTrue="1" operator="between">
      <formula>0</formula>
      <formula>0.25</formula>
    </cfRule>
    <cfRule type="cellIs" dxfId="742" priority="6" stopIfTrue="1" operator="between">
      <formula>0.5</formula>
      <formula>0.75</formula>
    </cfRule>
    <cfRule type="cellIs" dxfId="741" priority="7" stopIfTrue="1" operator="between">
      <formula>0.75</formula>
      <formula>1</formula>
    </cfRule>
  </conditionalFormatting>
  <conditionalFormatting sqref="N14:Q14">
    <cfRule type="cellIs" dxfId="740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Begrijpend lezen - luisteren</oddHeader>
    <oddFooter>&amp;L&amp;8meesterharrie.nl</oddFooter>
  </headerFooter>
  <drawing r:id="rId2"/>
  <legacyDrawing r:id="rId3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B90F3-1172-487A-9CDF-D74B79E7D726}">
  <sheetPr>
    <pageSetUpPr fitToPage="1"/>
  </sheetPr>
  <dimension ref="B1:X38"/>
  <sheetViews>
    <sheetView showGridLines="0" showRowColHeaders="0" zoomScale="80" zoomScaleNormal="80" workbookViewId="0"/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(2)'!$D$34</f>
        <v>0%</v>
      </c>
      <c r="I6" s="21" t="str">
        <f>'totaal groep 3 (2)'!$D$35</f>
        <v>0%</v>
      </c>
      <c r="J6" s="21" t="str">
        <f>'totaal groep 3 (2)'!$E$34</f>
        <v>0%</v>
      </c>
      <c r="K6" s="21" t="str">
        <f>'totaal groep 3 (2)'!$E$35</f>
        <v>0%</v>
      </c>
      <c r="L6" s="21" t="str">
        <f>'totaal groep 3 (2)'!$F$34</f>
        <v>0%</v>
      </c>
      <c r="M6" s="21" t="str">
        <f>'totaal groep 3 (2)'!$F$35</f>
        <v>0%</v>
      </c>
      <c r="N6" s="21" t="str">
        <f>'totaal groep 3 (2)'!$G$34</f>
        <v>0%</v>
      </c>
      <c r="O6" s="21" t="str">
        <f>'totaal groep 3 (2)'!$G$35</f>
        <v>0%</v>
      </c>
      <c r="P6" s="21" t="str">
        <f>'totaal groep 3 (2)'!$H$34</f>
        <v>0%</v>
      </c>
      <c r="Q6" s="21" t="str">
        <f>'totaal groep 3 (2)'!$H$35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(2)'!$D$34</f>
        <v>0%</v>
      </c>
      <c r="I7" s="21" t="str">
        <f>'totaal groep 4 (2)'!$D$35</f>
        <v>0%</v>
      </c>
      <c r="J7" s="21" t="str">
        <f>'totaal groep 4 (2)'!$E$34</f>
        <v>0%</v>
      </c>
      <c r="K7" s="21" t="str">
        <f>'totaal groep 4 (2)'!$E$35</f>
        <v>0%</v>
      </c>
      <c r="L7" s="21" t="str">
        <f>'totaal groep 4 (2)'!$F$34</f>
        <v>0%</v>
      </c>
      <c r="M7" s="21" t="str">
        <f>'totaal groep 4 (2)'!$F$35</f>
        <v>0%</v>
      </c>
      <c r="N7" s="21" t="str">
        <f>'totaal groep 4 (2)'!$G$34</f>
        <v>0%</v>
      </c>
      <c r="O7" s="21" t="str">
        <f>'totaal groep 4 (2)'!$G$35</f>
        <v>0%</v>
      </c>
      <c r="P7" s="21" t="str">
        <f>'totaal groep 4 (2)'!$H$34</f>
        <v>0%</v>
      </c>
      <c r="Q7" s="21" t="str">
        <f>'totaal groep 4 (2)'!$H$35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(2)'!$D$34</f>
        <v>0%</v>
      </c>
      <c r="I8" s="21" t="str">
        <f>'totaal groep 5 (2)'!$D$35</f>
        <v>0%</v>
      </c>
      <c r="J8" s="21" t="str">
        <f>'totaal groep 5 (2)'!$E$34</f>
        <v>0%</v>
      </c>
      <c r="K8" s="21" t="str">
        <f>'totaal groep 5 (2)'!$E$35</f>
        <v>0%</v>
      </c>
      <c r="L8" s="21" t="str">
        <f>'totaal groep 5 (2)'!$F$34</f>
        <v>0%</v>
      </c>
      <c r="M8" s="21" t="str">
        <f>'totaal groep 5 (2)'!$F$35</f>
        <v>0%</v>
      </c>
      <c r="N8" s="21" t="str">
        <f>'totaal groep 5 (2)'!$G$34</f>
        <v>0%</v>
      </c>
      <c r="O8" s="21" t="str">
        <f>'totaal groep 5 (2)'!$G$35</f>
        <v>0%</v>
      </c>
      <c r="P8" s="21" t="str">
        <f>'totaal groep 5 (2)'!$H$34</f>
        <v>0%</v>
      </c>
      <c r="Q8" s="21" t="str">
        <f>'totaal groep 5 (2)'!$H$35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(2)'!$D$34</f>
        <v>0%</v>
      </c>
      <c r="I9" s="21" t="str">
        <f>'totaal groep 6 (2)'!$D$35</f>
        <v>0%</v>
      </c>
      <c r="J9" s="21" t="str">
        <f>'totaal groep 6 (2)'!$E$34</f>
        <v>0%</v>
      </c>
      <c r="K9" s="21" t="str">
        <f>'totaal groep 6 (2)'!$E$35</f>
        <v>0%</v>
      </c>
      <c r="L9" s="21" t="str">
        <f>'totaal groep 6 (2)'!$F$34</f>
        <v>0%</v>
      </c>
      <c r="M9" s="21" t="str">
        <f>'totaal groep 6 (2)'!$F$35</f>
        <v>0%</v>
      </c>
      <c r="N9" s="21" t="str">
        <f>'totaal groep 6 (2)'!$G$34</f>
        <v>0%</v>
      </c>
      <c r="O9" s="21" t="str">
        <f>'totaal groep 6 (2)'!$G$35</f>
        <v>0%</v>
      </c>
      <c r="P9" s="21" t="str">
        <f>'totaal groep 6 (2)'!$H$34</f>
        <v>0%</v>
      </c>
      <c r="Q9" s="21" t="str">
        <f>'totaal groep 6 (2)'!$H$35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(2)'!$D$34</f>
        <v>0%</v>
      </c>
      <c r="I10" s="21" t="str">
        <f>'totaal groep 7 (2)'!$D$35</f>
        <v>0%</v>
      </c>
      <c r="J10" s="21" t="str">
        <f>'totaal groep 7 (2)'!$E$34</f>
        <v>0%</v>
      </c>
      <c r="K10" s="21" t="str">
        <f>'totaal groep 7 (2)'!$E$35</f>
        <v>0%</v>
      </c>
      <c r="L10" s="21" t="str">
        <f>'totaal groep 7 (2)'!$F$34</f>
        <v>0%</v>
      </c>
      <c r="M10" s="21" t="str">
        <f>'totaal groep 7 (2)'!$F$35</f>
        <v>0%</v>
      </c>
      <c r="N10" s="21" t="str">
        <f>'totaal groep 7 (2)'!$G$34</f>
        <v>0%</v>
      </c>
      <c r="O10" s="21" t="str">
        <f>'totaal groep 7 (2)'!$G$35</f>
        <v>0%</v>
      </c>
      <c r="P10" s="21" t="str">
        <f>'totaal groep 7 (2)'!$H$34</f>
        <v>0%</v>
      </c>
      <c r="Q10" s="21" t="str">
        <f>'totaal groep 7 (2)'!$H$35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(2)'!$D$34</f>
        <v>0%</v>
      </c>
      <c r="I11" s="21" t="str">
        <f>'totaal groep 8 (2)'!$D$35</f>
        <v>0%</v>
      </c>
      <c r="J11" s="21" t="str">
        <f>'totaal groep 8 (2)'!$E$34</f>
        <v>0%</v>
      </c>
      <c r="K11" s="21" t="str">
        <f>'totaal groep 8 (2)'!$E$35</f>
        <v>0%</v>
      </c>
      <c r="L11" s="21" t="str">
        <f>'totaal groep 8 (2)'!$F$34</f>
        <v>0%</v>
      </c>
      <c r="M11" s="21" t="str">
        <f>'totaal groep 8 (2)'!$F$35</f>
        <v>0%</v>
      </c>
      <c r="N11" s="21" t="str">
        <f>'totaal groep 8 (2)'!$G$34</f>
        <v>0%</v>
      </c>
      <c r="O11" s="21" t="str">
        <f>'totaal groep 8 (2)'!$G$35</f>
        <v>0%</v>
      </c>
      <c r="P11" s="21" t="str">
        <f>'totaal groep 8 (2)'!$H$34</f>
        <v>0%</v>
      </c>
      <c r="Q11" s="21" t="str">
        <f>'totaal groep 8 (2)'!$H$35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f>I22</f>
        <v>0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$J20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6:P36 S36:T36">
    <cfRule type="cellIs" dxfId="739" priority="5" stopIfTrue="1" operator="between">
      <formula>0</formula>
      <formula>0.25</formula>
    </cfRule>
    <cfRule type="cellIs" dxfId="738" priority="6" stopIfTrue="1" operator="between">
      <formula>0.5</formula>
      <formula>0.75</formula>
    </cfRule>
    <cfRule type="cellIs" dxfId="737" priority="7" stopIfTrue="1" operator="between">
      <formula>0.75</formula>
      <formula>1</formula>
    </cfRule>
  </conditionalFormatting>
  <conditionalFormatting sqref="G34:T34 G35:P35 S35:T35 Q35:R36">
    <cfRule type="cellIs" dxfId="736" priority="2" stopIfTrue="1" operator="between">
      <formula>0</formula>
      <formula>0.25</formula>
    </cfRule>
    <cfRule type="cellIs" dxfId="735" priority="3" stopIfTrue="1" operator="between">
      <formula>0.5</formula>
      <formula>0.75</formula>
    </cfRule>
    <cfRule type="cellIs" dxfId="734" priority="4" stopIfTrue="1" operator="between">
      <formula>0.75</formula>
      <formula>1</formula>
    </cfRule>
  </conditionalFormatting>
  <conditionalFormatting sqref="N14:Q14">
    <cfRule type="cellIs" dxfId="733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Woordenschat</oddHeader>
    <oddFooter>&amp;L&amp;8meesterharrie.nl</oddFooter>
  </headerFooter>
  <drawing r:id="rId2"/>
  <legacyDrawing r:id="rId3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B93C7-0A97-4C60-88CD-D15352C5906A}">
  <sheetPr>
    <pageSetUpPr fitToPage="1"/>
  </sheetPr>
  <dimension ref="B1:X38"/>
  <sheetViews>
    <sheetView showGridLines="0" showRowColHeaders="0" zoomScale="80" zoomScaleNormal="80" workbookViewId="0">
      <selection activeCell="A2" sqref="A2:XF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(2)'!$D$45</f>
        <v>0%</v>
      </c>
      <c r="I6" s="21" t="str">
        <f>'totaal groep 3 (2)'!$D$46</f>
        <v>0%</v>
      </c>
      <c r="J6" s="21" t="str">
        <f>'totaal groep 3 (2)'!$E$45</f>
        <v>0%</v>
      </c>
      <c r="K6" s="21" t="str">
        <f>'totaal groep 3 (2)'!$E$46</f>
        <v>0%</v>
      </c>
      <c r="L6" s="21" t="str">
        <f>'totaal groep 3 (2)'!$F$45</f>
        <v>0%</v>
      </c>
      <c r="M6" s="21" t="str">
        <f>'totaal groep 3 (2)'!$F$46</f>
        <v>0%</v>
      </c>
      <c r="N6" s="21" t="str">
        <f>'totaal groep 3 (2)'!$G$45</f>
        <v>0%</v>
      </c>
      <c r="O6" s="21" t="str">
        <f>'totaal groep 3 (2)'!$G$46</f>
        <v>0%</v>
      </c>
      <c r="P6" s="21" t="str">
        <f>'totaal groep 3 (2)'!$H$45</f>
        <v>0%</v>
      </c>
      <c r="Q6" s="21" t="str">
        <f>'totaal groep 3 (2)'!$H$46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(2)'!$D$45</f>
        <v>0%</v>
      </c>
      <c r="I7" s="21" t="str">
        <f>'totaal groep 4 (2)'!$D$46</f>
        <v>0%</v>
      </c>
      <c r="J7" s="21" t="str">
        <f>'totaal groep 4 (2)'!$E$45</f>
        <v>0%</v>
      </c>
      <c r="K7" s="21" t="str">
        <f>'totaal groep 4 (2)'!$E$46</f>
        <v>0%</v>
      </c>
      <c r="L7" s="21" t="str">
        <f>'totaal groep 4 (2)'!$F$45</f>
        <v>0%</v>
      </c>
      <c r="M7" s="21" t="str">
        <f>'totaal groep 4 (2)'!$F$46</f>
        <v>0%</v>
      </c>
      <c r="N7" s="21" t="str">
        <f>'totaal groep 4 (2)'!$G$45</f>
        <v>0%</v>
      </c>
      <c r="O7" s="21" t="str">
        <f>'totaal groep 4 (2)'!$G$46</f>
        <v>0%</v>
      </c>
      <c r="P7" s="21" t="str">
        <f>'totaal groep 4 (2)'!$H$45</f>
        <v>0%</v>
      </c>
      <c r="Q7" s="21" t="str">
        <f>'totaal groep 4 (2)'!$H$46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(2)'!$D$45</f>
        <v>0%</v>
      </c>
      <c r="I8" s="21" t="str">
        <f>'totaal groep 5 (2)'!$D$46</f>
        <v>0%</v>
      </c>
      <c r="J8" s="21" t="str">
        <f>'totaal groep 5 (2)'!$E$45</f>
        <v>0%</v>
      </c>
      <c r="K8" s="21" t="str">
        <f>'totaal groep 5 (2)'!$E$46</f>
        <v>0%</v>
      </c>
      <c r="L8" s="21" t="str">
        <f>'totaal groep 5 (2)'!$F$45</f>
        <v>0%</v>
      </c>
      <c r="M8" s="21" t="str">
        <f>'totaal groep 5 (2)'!$F$46</f>
        <v>0%</v>
      </c>
      <c r="N8" s="21" t="str">
        <f>'totaal groep 5 (2)'!$G$45</f>
        <v>0%</v>
      </c>
      <c r="O8" s="21" t="str">
        <f>'totaal groep 5 (2)'!$G$46</f>
        <v>0%</v>
      </c>
      <c r="P8" s="21" t="str">
        <f>'totaal groep 5 (2)'!$H$45</f>
        <v>0%</v>
      </c>
      <c r="Q8" s="21" t="str">
        <f>'totaal groep 5 (2)'!$H$46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(2)'!$D$45</f>
        <v>0%</v>
      </c>
      <c r="I9" s="21" t="str">
        <f>'totaal groep 6 (2)'!$D$46</f>
        <v>0%</v>
      </c>
      <c r="J9" s="21" t="str">
        <f>'totaal groep 6 (2)'!$E$45</f>
        <v>0%</v>
      </c>
      <c r="K9" s="21" t="str">
        <f>'totaal groep 6 (2)'!$E$46</f>
        <v>0%</v>
      </c>
      <c r="L9" s="21" t="str">
        <f>'totaal groep 6 (2)'!$F$45</f>
        <v>0%</v>
      </c>
      <c r="M9" s="21" t="str">
        <f>'totaal groep 6 (2)'!$F$46</f>
        <v>0%</v>
      </c>
      <c r="N9" s="21" t="str">
        <f>'totaal groep 6 (2)'!$G$45</f>
        <v>0%</v>
      </c>
      <c r="O9" s="21" t="str">
        <f>'totaal groep 6 (2)'!$G$46</f>
        <v>0%</v>
      </c>
      <c r="P9" s="21" t="str">
        <f>'totaal groep 6 (2)'!$H$45</f>
        <v>0%</v>
      </c>
      <c r="Q9" s="21" t="str">
        <f>'totaal groep 6 (2)'!$H$46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(2)'!$D$45</f>
        <v>0%</v>
      </c>
      <c r="I10" s="21" t="str">
        <f>'totaal groep 7 (2)'!$D$46</f>
        <v>0%</v>
      </c>
      <c r="J10" s="21" t="str">
        <f>'totaal groep 7 (2)'!$E$45</f>
        <v>0%</v>
      </c>
      <c r="K10" s="21" t="str">
        <f>'totaal groep 7 (2)'!$E$46</f>
        <v>0%</v>
      </c>
      <c r="L10" s="21" t="str">
        <f>'totaal groep 7 (2)'!$F$45</f>
        <v>0%</v>
      </c>
      <c r="M10" s="21" t="str">
        <f>'totaal groep 7 (2)'!$F$46</f>
        <v>0%</v>
      </c>
      <c r="N10" s="21" t="str">
        <f>'totaal groep 7 (2)'!$G$45</f>
        <v>0%</v>
      </c>
      <c r="O10" s="21" t="str">
        <f>'totaal groep 7 (2)'!$G$46</f>
        <v>0%</v>
      </c>
      <c r="P10" s="21" t="str">
        <f>'totaal groep 7 (2)'!$H$45</f>
        <v>0%</v>
      </c>
      <c r="Q10" s="21" t="str">
        <f>'totaal groep 7 (2)'!$H$46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(2)'!$D$45</f>
        <v>0%</v>
      </c>
      <c r="I11" s="21" t="str">
        <f>'totaal groep 8 (2)'!$D$46</f>
        <v>0%</v>
      </c>
      <c r="J11" s="21" t="str">
        <f>'totaal groep 8 (2)'!$E$45</f>
        <v>0%</v>
      </c>
      <c r="K11" s="21" t="str">
        <f>'totaal groep 8 (2)'!$E$46</f>
        <v>0%</v>
      </c>
      <c r="L11" s="21" t="str">
        <f>'totaal groep 8 (2)'!$F$45</f>
        <v>0%</v>
      </c>
      <c r="M11" s="21" t="str">
        <f>'totaal groep 8 (2)'!$F$46</f>
        <v>0%</v>
      </c>
      <c r="N11" s="21" t="str">
        <f>'totaal groep 8 (2)'!$G$45</f>
        <v>0%</v>
      </c>
      <c r="O11" s="21" t="str">
        <f>'totaal groep 8 (2)'!$G$46</f>
        <v>0%</v>
      </c>
      <c r="P11" s="21" t="str">
        <f>'totaal groep 8 (2)'!$H$45</f>
        <v>0%</v>
      </c>
      <c r="Q11" s="21" t="str">
        <f>'totaal groep 8 (2)'!$H$46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f>I22</f>
        <v>0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6:T36">
    <cfRule type="cellIs" dxfId="732" priority="5" stopIfTrue="1" operator="between">
      <formula>0</formula>
      <formula>0.25</formula>
    </cfRule>
    <cfRule type="cellIs" dxfId="731" priority="6" stopIfTrue="1" operator="between">
      <formula>0.5</formula>
      <formula>0.75</formula>
    </cfRule>
    <cfRule type="cellIs" dxfId="730" priority="7" stopIfTrue="1" operator="between">
      <formula>0.75</formula>
      <formula>1</formula>
    </cfRule>
  </conditionalFormatting>
  <conditionalFormatting sqref="G34:T35">
    <cfRule type="cellIs" dxfId="729" priority="2" stopIfTrue="1" operator="between">
      <formula>0</formula>
      <formula>0.25</formula>
    </cfRule>
    <cfRule type="cellIs" dxfId="728" priority="3" stopIfTrue="1" operator="between">
      <formula>0.5</formula>
      <formula>0.75</formula>
    </cfRule>
    <cfRule type="cellIs" dxfId="727" priority="4" stopIfTrue="1" operator="between">
      <formula>0.75</formula>
      <formula>1</formula>
    </cfRule>
  </conditionalFormatting>
  <conditionalFormatting sqref="N14:Q14">
    <cfRule type="cellIs" dxfId="726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Spellen</oddHeader>
    <oddFooter>&amp;L&amp;8meesterharrie.nl</oddFooter>
  </headerFooter>
  <drawing r:id="rId2"/>
  <legacyDrawing r:id="rId3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E2F3-FDDB-427D-BFA7-8EE1D4CBBC30}">
  <sheetPr>
    <pageSetUpPr fitToPage="1"/>
  </sheetPr>
  <dimension ref="B1:X38"/>
  <sheetViews>
    <sheetView showGridLines="0" showRowColHeaders="0" zoomScale="80" zoomScaleNormal="80" workbookViewId="0">
      <selection activeCell="A2" sqref="A2:XF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E4" s="156"/>
      <c r="F4" s="156"/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21" t="str">
        <f>'totaal groep 3 (2)'!$D$56</f>
        <v>0%</v>
      </c>
      <c r="I6" s="21" t="str">
        <f>'totaal groep 3 (2)'!$D$57</f>
        <v>0%</v>
      </c>
      <c r="J6" s="21" t="str">
        <f>'totaal groep 3 (2)'!$E$56</f>
        <v>0%</v>
      </c>
      <c r="K6" s="21" t="str">
        <f>'totaal groep 3 (2)'!$E$57</f>
        <v>0%</v>
      </c>
      <c r="L6" s="21" t="str">
        <f>'totaal groep 3 (2)'!$F$56</f>
        <v>0%</v>
      </c>
      <c r="M6" s="21" t="str">
        <f>'totaal groep 3 (2)'!$F$57</f>
        <v>0%</v>
      </c>
      <c r="N6" s="21" t="str">
        <f>'totaal groep 3 (2)'!$G$56</f>
        <v>0%</v>
      </c>
      <c r="O6" s="21" t="str">
        <f>'totaal groep 3 (2)'!$G$57</f>
        <v>0%</v>
      </c>
      <c r="P6" s="21" t="str">
        <f>'totaal groep 3 (2)'!$H$56</f>
        <v>0%</v>
      </c>
      <c r="Q6" s="21" t="str">
        <f>'totaal groep 3 (2)'!$H$57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(2)'!$D$56</f>
        <v>0%</v>
      </c>
      <c r="I7" s="21" t="str">
        <f>'totaal groep 4 (2)'!$D$57</f>
        <v>0%</v>
      </c>
      <c r="J7" s="21" t="str">
        <f>'totaal groep 4 (2)'!$E$56</f>
        <v>0%</v>
      </c>
      <c r="K7" s="21" t="str">
        <f>'totaal groep 4 (2)'!$E$57</f>
        <v>0%</v>
      </c>
      <c r="L7" s="21" t="str">
        <f>'totaal groep 4 (2)'!$F$56</f>
        <v>0%</v>
      </c>
      <c r="M7" s="21" t="str">
        <f>'totaal groep 4 (2)'!$F$57</f>
        <v>0%</v>
      </c>
      <c r="N7" s="21" t="str">
        <f>'totaal groep 4 (2)'!$G$56</f>
        <v>0%</v>
      </c>
      <c r="O7" s="21" t="str">
        <f>'totaal groep 4 (2)'!$G$57</f>
        <v>0%</v>
      </c>
      <c r="P7" s="21" t="str">
        <f>'totaal groep 4 (2)'!$H$56</f>
        <v>0%</v>
      </c>
      <c r="Q7" s="21" t="str">
        <f>'totaal groep 4 (2)'!$H$57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(2)'!$D$56</f>
        <v>0%</v>
      </c>
      <c r="I8" s="21" t="str">
        <f>'totaal groep 5 (2)'!$D$57</f>
        <v>0%</v>
      </c>
      <c r="J8" s="21" t="str">
        <f>'totaal groep 5 (2)'!$E$56</f>
        <v>0%</v>
      </c>
      <c r="K8" s="21" t="str">
        <f>'totaal groep 5 (2)'!$E$57</f>
        <v>0%</v>
      </c>
      <c r="L8" s="21" t="str">
        <f>'totaal groep 5 (2)'!$F$56</f>
        <v>0%</v>
      </c>
      <c r="M8" s="21" t="str">
        <f>'totaal groep 5 (2)'!$F$57</f>
        <v>0%</v>
      </c>
      <c r="N8" s="21" t="str">
        <f>'totaal groep 5 (2)'!$G$56</f>
        <v>0%</v>
      </c>
      <c r="O8" s="21" t="str">
        <f>'totaal groep 5 (2)'!$G$57</f>
        <v>0%</v>
      </c>
      <c r="P8" s="21" t="str">
        <f>'totaal groep 5 (2)'!$H$56</f>
        <v>0%</v>
      </c>
      <c r="Q8" s="21" t="str">
        <f>'totaal groep 5 (2)'!$H$57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(2)'!$D$56</f>
        <v>0%</v>
      </c>
      <c r="I9" s="21" t="str">
        <f>'totaal groep 6 (2)'!$D$57</f>
        <v>0%</v>
      </c>
      <c r="J9" s="21" t="str">
        <f>'totaal groep 6 (2)'!$E$56</f>
        <v>0%</v>
      </c>
      <c r="K9" s="21" t="str">
        <f>'totaal groep 6 (2)'!$E$57</f>
        <v>0%</v>
      </c>
      <c r="L9" s="21" t="str">
        <f>'totaal groep 6 (2)'!$F$56</f>
        <v>0%</v>
      </c>
      <c r="M9" s="21" t="str">
        <f>'totaal groep 6 (2)'!$F$57</f>
        <v>0%</v>
      </c>
      <c r="N9" s="21" t="str">
        <f>'totaal groep 6 (2)'!$G$56</f>
        <v>0%</v>
      </c>
      <c r="O9" s="21" t="str">
        <f>'totaal groep 6 (2)'!$G$57</f>
        <v>0%</v>
      </c>
      <c r="P9" s="21" t="str">
        <f>'totaal groep 6 (2)'!$H$56</f>
        <v>0%</v>
      </c>
      <c r="Q9" s="21" t="str">
        <f>'totaal groep 6 (2)'!$H$57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(2)'!$D$56</f>
        <v>0%</v>
      </c>
      <c r="I10" s="21" t="str">
        <f>'totaal groep 7 (2)'!$D$57</f>
        <v>0%</v>
      </c>
      <c r="J10" s="21" t="str">
        <f>'totaal groep 7 (2)'!$E$56</f>
        <v>0%</v>
      </c>
      <c r="K10" s="21" t="str">
        <f>'totaal groep 7 (2)'!$E$57</f>
        <v>0%</v>
      </c>
      <c r="L10" s="21" t="str">
        <f>'totaal groep 7 (2)'!$F$56</f>
        <v>0%</v>
      </c>
      <c r="M10" s="21" t="str">
        <f>'totaal groep 7 (2)'!$F$57</f>
        <v>0%</v>
      </c>
      <c r="N10" s="21" t="str">
        <f>'totaal groep 7 (2)'!$G$56</f>
        <v>0%</v>
      </c>
      <c r="O10" s="21" t="str">
        <f>'totaal groep 7 (2)'!$G$57</f>
        <v>0%</v>
      </c>
      <c r="P10" s="21" t="str">
        <f>'totaal groep 7 (2)'!$H$56</f>
        <v>0%</v>
      </c>
      <c r="Q10" s="21" t="str">
        <f>'totaal groep 7 (2)'!$H$57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(2)'!$D$56</f>
        <v>0%</v>
      </c>
      <c r="I11" s="21" t="str">
        <f>'totaal groep 8 (2)'!$D$57</f>
        <v>0%</v>
      </c>
      <c r="J11" s="21" t="str">
        <f>'totaal groep 8 (2)'!$E$56</f>
        <v>0%</v>
      </c>
      <c r="K11" s="21" t="str">
        <f>'totaal groep 8 (2)'!$E$57</f>
        <v>0%</v>
      </c>
      <c r="L11" s="21" t="str">
        <f>'totaal groep 8 (2)'!$F$56</f>
        <v>0%</v>
      </c>
      <c r="M11" s="21" t="str">
        <f>'totaal groep 8 (2)'!$F$57</f>
        <v>0%</v>
      </c>
      <c r="N11" s="21" t="str">
        <f>'totaal groep 8 (2)'!$G$56</f>
        <v>0%</v>
      </c>
      <c r="O11" s="21" t="str">
        <f>'totaal groep 8 (2)'!$G$57</f>
        <v>0%</v>
      </c>
      <c r="P11" s="21" t="str">
        <f>'totaal groep 8 (2)'!$H$56</f>
        <v>0%</v>
      </c>
      <c r="Q11" s="21" t="str">
        <f>'totaal groep 8 (2)'!$H$57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f>I22</f>
        <v>0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176">
        <f>'beginblad (2)'!$C$7</f>
        <v>2022</v>
      </c>
      <c r="N38" s="27"/>
      <c r="O38" s="176">
        <f>'beginblad (2)'!$M$7</f>
        <v>2023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6:T36">
    <cfRule type="cellIs" dxfId="725" priority="5" stopIfTrue="1" operator="between">
      <formula>0</formula>
      <formula>0.25</formula>
    </cfRule>
    <cfRule type="cellIs" dxfId="724" priority="6" stopIfTrue="1" operator="between">
      <formula>0.5</formula>
      <formula>0.75</formula>
    </cfRule>
    <cfRule type="cellIs" dxfId="723" priority="7" stopIfTrue="1" operator="between">
      <formula>0.75</formula>
      <formula>1</formula>
    </cfRule>
  </conditionalFormatting>
  <conditionalFormatting sqref="G34:T35">
    <cfRule type="cellIs" dxfId="722" priority="2" stopIfTrue="1" operator="between">
      <formula>0</formula>
      <formula>0.25</formula>
    </cfRule>
    <cfRule type="cellIs" dxfId="721" priority="3" stopIfTrue="1" operator="between">
      <formula>0.5</formula>
      <formula>0.75</formula>
    </cfRule>
    <cfRule type="cellIs" dxfId="720" priority="4" stopIfTrue="1" operator="between">
      <formula>0.75</formula>
      <formula>1</formula>
    </cfRule>
  </conditionalFormatting>
  <conditionalFormatting sqref="N14:Q14">
    <cfRule type="cellIs" dxfId="719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Hoofdrekenen</oddHeader>
    <oddFooter>&amp;L&amp;8meesterharrie.nl</oddFooter>
  </headerFooter>
  <drawing r:id="rId2"/>
  <legacyDrawing r:id="rId3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64DB9-96B2-4E70-98AD-469409697E70}">
  <sheetPr>
    <pageSetUpPr fitToPage="1"/>
  </sheetPr>
  <dimension ref="B1:X38"/>
  <sheetViews>
    <sheetView showGridLines="0" showRowColHeaders="0" zoomScale="80" zoomScaleNormal="80" workbookViewId="0">
      <selection activeCell="A2" sqref="A2:XF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200"/>
      <c r="U2" s="200"/>
      <c r="V2" s="200"/>
      <c r="W2" s="200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H4" s="350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(2)'!$D$67</f>
        <v>0%</v>
      </c>
      <c r="I6" s="21" t="str">
        <f>'totaal groep 3 (2)'!$D$68</f>
        <v>0%</v>
      </c>
      <c r="J6" s="21" t="str">
        <f>'totaal groep 3 (2)'!$E$67</f>
        <v>0%</v>
      </c>
      <c r="K6" s="21" t="str">
        <f>'totaal groep 3 (2)'!$E$68</f>
        <v>0%</v>
      </c>
      <c r="L6" s="21" t="str">
        <f>'totaal groep 3 (2)'!$F$67</f>
        <v>0%</v>
      </c>
      <c r="M6" s="21" t="str">
        <f>'totaal groep 3 (2)'!$F$68</f>
        <v>0%</v>
      </c>
      <c r="N6" s="21" t="str">
        <f>'totaal groep 3 (2)'!$G$67</f>
        <v>0%</v>
      </c>
      <c r="O6" s="21" t="str">
        <f>'totaal groep 3 (2)'!$G$68</f>
        <v>0%</v>
      </c>
      <c r="P6" s="21" t="str">
        <f>'totaal groep 3 (2)'!$H$67</f>
        <v>0%</v>
      </c>
      <c r="Q6" s="21" t="str">
        <f>'totaal groep 3 (2)'!$H$68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(2)'!$D$67</f>
        <v>0%</v>
      </c>
      <c r="I7" s="21" t="str">
        <f>'totaal groep 4 (2)'!$D$68</f>
        <v>0%</v>
      </c>
      <c r="J7" s="21" t="str">
        <f>'totaal groep 4 (2)'!$E$67</f>
        <v>0%</v>
      </c>
      <c r="K7" s="21" t="str">
        <f>'totaal groep 4 (2)'!$E$68</f>
        <v>0%</v>
      </c>
      <c r="L7" s="21" t="str">
        <f>'totaal groep 4 (2)'!$F$67</f>
        <v>0%</v>
      </c>
      <c r="M7" s="21" t="str">
        <f>'totaal groep 4 (2)'!$F$68</f>
        <v>0%</v>
      </c>
      <c r="N7" s="21" t="str">
        <f>'totaal groep 4 (2)'!$G$67</f>
        <v>0%</v>
      </c>
      <c r="O7" s="21" t="str">
        <f>'totaal groep 4 (2)'!$G$68</f>
        <v>0%</v>
      </c>
      <c r="P7" s="21" t="str">
        <f>'totaal groep 4 (2)'!$H$67</f>
        <v>0%</v>
      </c>
      <c r="Q7" s="21" t="str">
        <f>'totaal groep 4 (2)'!$H$68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(2)'!$D$67</f>
        <v>0%</v>
      </c>
      <c r="I8" s="21" t="str">
        <f>'totaal groep 5 (2)'!$D$68</f>
        <v>0%</v>
      </c>
      <c r="J8" s="21" t="str">
        <f>'totaal groep 5 (2)'!$E$67</f>
        <v>0%</v>
      </c>
      <c r="K8" s="21" t="str">
        <f>'totaal groep 5 (2)'!$E$68</f>
        <v>0%</v>
      </c>
      <c r="L8" s="21" t="str">
        <f>'totaal groep 5 (2)'!$F$67</f>
        <v>0%</v>
      </c>
      <c r="M8" s="21" t="str">
        <f>'totaal groep 5 (2)'!$F$68</f>
        <v>0%</v>
      </c>
      <c r="N8" s="21" t="str">
        <f>'totaal groep 5 (2)'!$G$67</f>
        <v>0%</v>
      </c>
      <c r="O8" s="21" t="str">
        <f>'totaal groep 5 (2)'!$G$68</f>
        <v>0%</v>
      </c>
      <c r="P8" s="21" t="str">
        <f>'totaal groep 5 (2)'!$H$67</f>
        <v>0%</v>
      </c>
      <c r="Q8" s="21" t="str">
        <f>'totaal groep 5 (2)'!$H$68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(2)'!$D$67</f>
        <v>0%</v>
      </c>
      <c r="I9" s="21" t="str">
        <f>'totaal groep 6 (2)'!$D$68</f>
        <v>0%</v>
      </c>
      <c r="J9" s="21" t="str">
        <f>'totaal groep 6 (2)'!$E$67</f>
        <v>0%</v>
      </c>
      <c r="K9" s="21" t="str">
        <f>'totaal groep 6 (2)'!$E$68</f>
        <v>0%</v>
      </c>
      <c r="L9" s="21" t="str">
        <f>'totaal groep 6 (2)'!$F$67</f>
        <v>0%</v>
      </c>
      <c r="M9" s="21" t="str">
        <f>'totaal groep 6 (2)'!$F$68</f>
        <v>0%</v>
      </c>
      <c r="N9" s="21" t="str">
        <f>'totaal groep 6 (2)'!$G$67</f>
        <v>0%</v>
      </c>
      <c r="O9" s="21" t="str">
        <f>'totaal groep 6 (2)'!$G$68</f>
        <v>0%</v>
      </c>
      <c r="P9" s="21" t="str">
        <f>'totaal groep 6 (2)'!$H$67</f>
        <v>0%</v>
      </c>
      <c r="Q9" s="21" t="str">
        <f>'totaal groep 6 (2)'!$H$68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(2)'!$D$67</f>
        <v>0%</v>
      </c>
      <c r="I10" s="21" t="str">
        <f>'totaal groep 7 (2)'!$D$68</f>
        <v>0%</v>
      </c>
      <c r="J10" s="21" t="str">
        <f>'totaal groep 7 (2)'!$E$67</f>
        <v>0%</v>
      </c>
      <c r="K10" s="21" t="str">
        <f>'totaal groep 7 (2)'!$E$68</f>
        <v>0%</v>
      </c>
      <c r="L10" s="21" t="str">
        <f>'totaal groep 7 (2)'!$F$67</f>
        <v>0%</v>
      </c>
      <c r="M10" s="21" t="str">
        <f>'totaal groep 7 (2)'!$F$68</f>
        <v>0%</v>
      </c>
      <c r="N10" s="21" t="str">
        <f>'totaal groep 7 (2)'!$G$67</f>
        <v>0%</v>
      </c>
      <c r="O10" s="21" t="str">
        <f>'totaal groep 7 (2)'!$G$68</f>
        <v>0%</v>
      </c>
      <c r="P10" s="21" t="str">
        <f>'totaal groep 7 (2)'!$H$67</f>
        <v>0%</v>
      </c>
      <c r="Q10" s="21" t="str">
        <f>'totaal groep 7 (2)'!$H$68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(2)'!$D$67</f>
        <v>0%</v>
      </c>
      <c r="I11" s="21" t="str">
        <f>'totaal groep 8 (2)'!$D$68</f>
        <v>0%</v>
      </c>
      <c r="J11" s="21" t="str">
        <f>'totaal groep 8 (2)'!$E$67</f>
        <v>0%</v>
      </c>
      <c r="K11" s="21" t="str">
        <f>'totaal groep 8 (2)'!$E$68</f>
        <v>0%</v>
      </c>
      <c r="L11" s="21" t="str">
        <f>'totaal groep 8 (2)'!$F$67</f>
        <v>0%</v>
      </c>
      <c r="M11" s="21" t="str">
        <f>'totaal groep 8 (2)'!$F$68</f>
        <v>0%</v>
      </c>
      <c r="N11" s="21" t="str">
        <f>'totaal groep 8 (2)'!$G$67</f>
        <v>0%</v>
      </c>
      <c r="O11" s="21" t="str">
        <f>'totaal groep 8 (2)'!$G$68</f>
        <v>0%</v>
      </c>
      <c r="P11" s="21" t="str">
        <f>'totaal groep 8 (2)'!$H$67</f>
        <v>0%</v>
      </c>
      <c r="Q11" s="21" t="str">
        <f>'totaal groep 8 (2)'!$H$68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>
        <f>(Q6+Q7+Q8+Q9+Q10+Q11)/15</f>
        <v>0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f>I22</f>
        <v>0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3:24" ht="13" x14ac:dyDescent="0.3">
      <c r="C34" s="349" t="s">
        <v>113</v>
      </c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3:24" ht="13" x14ac:dyDescent="0.3">
      <c r="C35" s="349" t="s">
        <v>114</v>
      </c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3:24" ht="13" x14ac:dyDescent="0.3">
      <c r="C36" s="349" t="s">
        <v>14</v>
      </c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3:24" ht="13" x14ac:dyDescent="0.3">
      <c r="M38" s="176">
        <f>'beginblad (2)'!$C$7</f>
        <v>2022</v>
      </c>
      <c r="N38" s="27"/>
      <c r="O38" s="176">
        <f>'beginblad (2)'!$M$7</f>
        <v>2023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C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C35:F35"/>
    <mergeCell ref="G35:H35"/>
    <mergeCell ref="I35:J35"/>
    <mergeCell ref="K35:L35"/>
    <mergeCell ref="M35:N35"/>
    <mergeCell ref="O35:P35"/>
    <mergeCell ref="K34:L34"/>
    <mergeCell ref="B19:D19"/>
    <mergeCell ref="B20:D20"/>
    <mergeCell ref="C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6:T36">
    <cfRule type="cellIs" dxfId="718" priority="5" stopIfTrue="1" operator="between">
      <formula>0</formula>
      <formula>0.25</formula>
    </cfRule>
    <cfRule type="cellIs" dxfId="717" priority="6" stopIfTrue="1" operator="between">
      <formula>0.5</formula>
      <formula>0.75</formula>
    </cfRule>
    <cfRule type="cellIs" dxfId="716" priority="7" stopIfTrue="1" operator="between">
      <formula>0.75</formula>
      <formula>1</formula>
    </cfRule>
  </conditionalFormatting>
  <conditionalFormatting sqref="G34:T35">
    <cfRule type="cellIs" dxfId="715" priority="2" stopIfTrue="1" operator="between">
      <formula>0</formula>
      <formula>0.25</formula>
    </cfRule>
    <cfRule type="cellIs" dxfId="714" priority="3" stopIfTrue="1" operator="between">
      <formula>0.5</formula>
      <formula>0.75</formula>
    </cfRule>
    <cfRule type="cellIs" dxfId="713" priority="4" stopIfTrue="1" operator="between">
      <formula>0.75</formula>
      <formula>1</formula>
    </cfRule>
  </conditionalFormatting>
  <conditionalFormatting sqref="N14:Q14">
    <cfRule type="cellIs" dxfId="712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Rekenen - wiskunde</oddHeader>
    <oddFooter>&amp;L&amp;8meesterharrie.nl</oddFooter>
  </headerFooter>
  <colBreaks count="1" manualBreakCount="1">
    <brk id="22" min="2" max="35" man="1"/>
  </colBreaks>
  <drawing r:id="rId2"/>
  <legacyDrawing r:id="rId3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8AEF-D504-4E4F-9309-DD1C494B3FE1}">
  <dimension ref="B1:P81"/>
  <sheetViews>
    <sheetView showGridLines="0" showRowColHeaders="0" zoomScaleNormal="100" workbookViewId="0">
      <selection activeCell="E2" sqref="E2"/>
    </sheetView>
  </sheetViews>
  <sheetFormatPr defaultRowHeight="12.5" x14ac:dyDescent="0.25"/>
  <cols>
    <col min="1" max="1" width="1.7265625" customWidth="1"/>
    <col min="2" max="2" width="16.1796875" bestFit="1" customWidth="1"/>
    <col min="3" max="8" width="16.26953125" customWidth="1"/>
  </cols>
  <sheetData>
    <row r="1" spans="2:9" ht="30" customHeight="1" x14ac:dyDescent="0.25"/>
    <row r="2" spans="2:9" s="51" customFormat="1" ht="13" x14ac:dyDescent="0.3">
      <c r="B2" s="104" t="s">
        <v>25</v>
      </c>
      <c r="C2" s="80"/>
      <c r="D2"/>
    </row>
    <row r="5" spans="2:9" s="51" customFormat="1" x14ac:dyDescent="0.25">
      <c r="B5" s="50" t="s">
        <v>15</v>
      </c>
    </row>
    <row r="6" spans="2:9" ht="13" x14ac:dyDescent="0.3">
      <c r="B6" s="105" t="s">
        <v>24</v>
      </c>
      <c r="C6" s="1" t="str">
        <f>IF('woorden lezen 3-8 (2)'!G36=0,"",IF('woorden lezen 3-8 (2)'!G36&lt;50%,"woorden lezen",IF('woorden lezen 3-8 (2)'!G36&gt;=50%,"")))</f>
        <v/>
      </c>
      <c r="D6" s="1" t="str">
        <f>IF('begr. lezen 3-8 (2)'!G36=0,"",IF('begr. lezen 3-8 (2)'!G36&lt;50%,"begr. lezen",IF('begr. lezen 3-8 (2)'!G36&gt;=50%,"")))</f>
        <v/>
      </c>
      <c r="E6" s="1" t="str">
        <f>IF('woordenschat 3-8 (2)'!G36=0,"",IF('woordenschat 3-8 (2)'!G36&lt;50%,"woordenschat",IF('woordenschat 3-8 (2)'!G36&gt;=50%,"")))</f>
        <v/>
      </c>
      <c r="F6" s="1" t="str">
        <f>IF('spellen 3-8 (2)'!H36=0,"",IF('spellen 3-8 (2)'!H36&lt;50%,"spellen",IF('spellen 3-8 (2)'!H36&gt;=50%,"")))</f>
        <v/>
      </c>
      <c r="G6" s="1" t="str">
        <f>IF('hoofdrekenen 3-8 (2)'!G36=0,"",IF('hoofdrekenen 3-8 (2)'!G36&lt;50%,"hoofdrekenen",IF('hoofdrekenen 3-8 (2)'!G36&gt;=50%,"")))</f>
        <v/>
      </c>
      <c r="H6" s="1" t="str">
        <f>IF('rekenen-wiskunde 3-8 (2)'!G34=0,"",IF('rekenen-wiskunde 3-8 (2)'!G34&lt;50%,"rekenen-wiskunde",IF('rekenen-wiskunde 3-8 (2)'!G34&gt;=50%,"")))</f>
        <v/>
      </c>
    </row>
    <row r="7" spans="2:9" x14ac:dyDescent="0.25">
      <c r="B7" s="103" t="s">
        <v>109</v>
      </c>
      <c r="C7" s="171" t="str">
        <f>IF('woorden lezen 3-8 (2)'!G36=0,"",IF('woorden lezen 3-8 (2)'!G36&lt;50%,'woorden lezen 3-8 (2)'!G36,IF('woorden lezen 3-8 (2)'!G36&gt;=50%,"")))</f>
        <v/>
      </c>
      <c r="D7" s="171" t="str">
        <f>IF('begr. lezen 3-8 (2)'!G36=0,"",IF('begr. lezen 3-8 (2)'!G36&lt;50%,'begr. lezen 3-8 (2)'!G36,IF('begr. lezen 3-8 (2)'!G36&gt;=50%,"")))</f>
        <v/>
      </c>
      <c r="E7" s="171" t="str">
        <f>IF('woordenschat 3-8 (2)'!G36=0,"",IF('woordenschat 3-8 (2)'!G36&lt;50%,'woordenschat 3-8 (2)'!G36,IF('woordenschat 3-8 (2)'!G36&gt;=50%,"")))</f>
        <v/>
      </c>
      <c r="F7" s="171" t="str">
        <f>IF('spellen 3-8 (2)'!G36=0,"",IF('spellen 3-8 (2)'!G36&lt;50%,'spellen 3-8 (2)'!G36,IF('spellen 3-8 (2)'!G36&gt;=50%,"")))</f>
        <v/>
      </c>
      <c r="G7" s="171" t="str">
        <f>IF('hoofdrekenen 3-8 (2)'!G36=0,"",IF('hoofdrekenen 3-8 (2)'!G36&lt;50%,'hoofdrekenen 3-8 (2)'!G36,IF('hoofdrekenen 3-8 (2)'!G36&gt;=50%,"")))</f>
        <v/>
      </c>
      <c r="H7" s="171" t="str">
        <f>IF('rekenen-wiskunde 3-8 (2)'!G34=0,"",IF('rekenen-wiskunde 3-8 (2)'!G34&lt;50%,'rekenen-wiskunde 3-8 (2)'!G34,IF('rekenen-wiskunde 3-8 (2)'!G34&gt;=50%,"")))</f>
        <v/>
      </c>
    </row>
    <row r="8" spans="2:9" x14ac:dyDescent="0.25">
      <c r="B8" s="52" t="s">
        <v>25</v>
      </c>
      <c r="C8" s="10"/>
      <c r="D8" s="10"/>
      <c r="E8" s="10"/>
      <c r="F8" s="10"/>
      <c r="G8" s="10"/>
      <c r="H8" s="10"/>
      <c r="I8" s="10"/>
    </row>
    <row r="9" spans="2:9" x14ac:dyDescent="0.25">
      <c r="C9" s="10"/>
      <c r="D9" s="10"/>
      <c r="E9" s="10"/>
      <c r="F9" s="10"/>
      <c r="G9" s="10"/>
      <c r="H9" s="10"/>
      <c r="I9" s="10"/>
    </row>
    <row r="10" spans="2:9" x14ac:dyDescent="0.25">
      <c r="C10" s="10"/>
      <c r="D10" s="10"/>
      <c r="E10" s="10"/>
      <c r="F10" s="10"/>
      <c r="G10" s="10"/>
      <c r="H10" s="10"/>
      <c r="I10" s="10"/>
    </row>
    <row r="11" spans="2:9" x14ac:dyDescent="0.25">
      <c r="C11" s="10"/>
      <c r="D11" s="10"/>
      <c r="E11" s="10"/>
      <c r="F11" s="10"/>
      <c r="G11" s="10"/>
      <c r="H11" s="10"/>
      <c r="I11" s="10"/>
    </row>
    <row r="12" spans="2:9" x14ac:dyDescent="0.25">
      <c r="C12" s="10"/>
      <c r="D12" s="10"/>
      <c r="E12" s="10"/>
      <c r="F12" s="10"/>
      <c r="G12" s="10"/>
      <c r="H12" s="10"/>
      <c r="I12" s="10"/>
    </row>
    <row r="15" spans="2:9" s="51" customFormat="1" x14ac:dyDescent="0.25">
      <c r="B15" s="50" t="s">
        <v>16</v>
      </c>
    </row>
    <row r="16" spans="2:9" ht="13" x14ac:dyDescent="0.3">
      <c r="B16" s="105" t="s">
        <v>24</v>
      </c>
      <c r="C16" s="1" t="str">
        <f>IF('woorden lezen 3-8 (2)'!I36=0,"",IF('woorden lezen 3-8 (2)'!I36&lt;50%,"woorden lezen",IF('woorden lezen 3-8 (2)'!I36&gt;=50%,"")))</f>
        <v/>
      </c>
      <c r="D16" s="1" t="str">
        <f>IF('begr. lezen 3-8 (2)'!I36=0,"",IF('begr. lezen 3-8 (2)'!I36&lt;50%,"begr. lezen",IF('begr. lezen 3-8 (2)'!I36&gt;=50%,"")))</f>
        <v/>
      </c>
      <c r="E16" s="1" t="str">
        <f>IF('woordenschat 3-8 (2)'!I36=0,"",IF('woordenschat 3-8 (2)'!I36&lt;50%,"woordenschat",IF('woordenschat 3-8 (2)'!I36&gt;=50%,"")))</f>
        <v/>
      </c>
      <c r="F16" s="1" t="str">
        <f>IF('spellen 3-8 (2)'!I36=0,"",IF('spellen 3-8 (2)'!I36&lt;50%,"spellen",IF('spellen 3-8 (2)'!I36&gt;=50%,"")))</f>
        <v/>
      </c>
      <c r="G16" s="1" t="str">
        <f>IF('hoofdrekenen 3-8 (2)'!I36=0,"",IF('hoofdrekenen 3-8 (2)'!I36&lt;50%,"hoofdrekenen",IF('hoofdrekenen 3-8 (2)'!I36&gt;=50%,"")))</f>
        <v/>
      </c>
      <c r="H16" s="1" t="str">
        <f>IF('rekenen-wiskunde 3-8 (2)'!I34=0,"",IF('rekenen-wiskunde 3-8 (2)'!I34&lt;50%,"rekenen-wiskunde",IF('rekenen-wiskunde 3-8 (2)'!I34&gt;=50%,"")))</f>
        <v/>
      </c>
    </row>
    <row r="17" spans="2:9" x14ac:dyDescent="0.25">
      <c r="B17" s="103" t="s">
        <v>109</v>
      </c>
      <c r="C17" s="171" t="str">
        <f>IF('woorden lezen 3-8 (2)'!I36=0,"",IF('woorden lezen 3-8 (2)'!I36&lt;50%,'woorden lezen 3-8 (2)'!I36,IF('woorden lezen 3-8 (2)'!I36&gt;=50%,"")))</f>
        <v/>
      </c>
      <c r="D17" s="171" t="str">
        <f>IF('begr. lezen 3-8 (2)'!I36=0,"",IF('begr. lezen 3-8 (2)'!I36&lt;50%,'begr. lezen 3-8 (2)'!I36,IF('begr. lezen 3-8 (2)'!I36&gt;=50%,"")))</f>
        <v/>
      </c>
      <c r="E17" s="171" t="str">
        <f>IF('woordenschat 3-8 (2)'!I36=0,"",IF('woordenschat 3-8 (2)'!I36&lt;50%,'woordenschat 3-8 (2)'!I36,IF('woordenschat 3-8 (2)'!I36&gt;=50%,"")))</f>
        <v/>
      </c>
      <c r="F17" s="171" t="str">
        <f>IF('spellen 3-8 (2)'!I36=0,"",IF('spellen 3-8 (2)'!I36&lt;50%,'spellen 3-8 (2)'!I36,IF('spellen 3-8 (2)'!I36&gt;=50%,"")))</f>
        <v/>
      </c>
      <c r="G17" s="171" t="str">
        <f>IF('hoofdrekenen 3-8 (2)'!I36=0,"",IF('hoofdrekenen 3-8 (2)'!I36&lt;50%,'hoofdrekenen 3-8 (2)'!I36,IF('hoofdrekenen 3-8 (2)'!I36&gt;=50%,"")))</f>
        <v/>
      </c>
      <c r="H17" s="171" t="str">
        <f>IF('rekenen-wiskunde 3-8 (2)'!I34=0,"",IF('rekenen-wiskunde 3-8 (2)'!I34&lt;50%,'rekenen-wiskunde 3-8 (2)'!I34,IF('rekenen-wiskunde 3-8 (2)'!I34&gt;=50%,"")))</f>
        <v/>
      </c>
    </row>
    <row r="18" spans="2:9" x14ac:dyDescent="0.25">
      <c r="B18" s="52" t="s">
        <v>25</v>
      </c>
      <c r="C18" s="10"/>
      <c r="D18" s="10"/>
      <c r="E18" s="10"/>
      <c r="F18" s="10"/>
      <c r="G18" s="10"/>
      <c r="H18" s="10"/>
      <c r="I18" s="10"/>
    </row>
    <row r="19" spans="2:9" x14ac:dyDescent="0.25">
      <c r="C19" s="10"/>
      <c r="D19" s="10"/>
      <c r="E19" s="10"/>
      <c r="F19" s="10"/>
      <c r="G19" s="10"/>
      <c r="H19" s="10"/>
      <c r="I19" s="10"/>
    </row>
    <row r="20" spans="2:9" x14ac:dyDescent="0.25">
      <c r="C20" s="10"/>
      <c r="D20" s="10"/>
      <c r="E20" s="10"/>
      <c r="F20" s="10"/>
      <c r="G20" s="10"/>
      <c r="H20" s="10"/>
      <c r="I20" s="10"/>
    </row>
    <row r="21" spans="2:9" x14ac:dyDescent="0.25">
      <c r="C21" s="10"/>
      <c r="D21" s="10"/>
      <c r="E21" s="10"/>
      <c r="F21" s="10"/>
      <c r="G21" s="10"/>
      <c r="H21" s="10"/>
      <c r="I21" s="10"/>
    </row>
    <row r="22" spans="2:9" x14ac:dyDescent="0.25">
      <c r="C22" s="10"/>
      <c r="D22" s="10"/>
      <c r="E22" s="10"/>
      <c r="F22" s="10"/>
      <c r="G22" s="10"/>
      <c r="H22" s="10"/>
      <c r="I22" s="10"/>
    </row>
    <row r="25" spans="2:9" s="51" customFormat="1" x14ac:dyDescent="0.25">
      <c r="B25" s="50" t="s">
        <v>17</v>
      </c>
    </row>
    <row r="26" spans="2:9" ht="13" x14ac:dyDescent="0.3">
      <c r="B26" s="105" t="s">
        <v>24</v>
      </c>
      <c r="C26" s="1" t="str">
        <f>IF('woorden lezen 3-8 (2)'!K36=0,"",IF('woorden lezen 3-8 (2)'!K36&lt;50%,"woorden lezen",IF('woorden lezen 3-8 (2)'!K36&gt;=50%,"")))</f>
        <v/>
      </c>
      <c r="D26" s="1" t="str">
        <f>IF('begr. lezen 3-8 (2)'!K36=0,"",IF('begr. lezen 3-8 (2)'!K36&lt;50%,"begr. lezen",IF('begr. lezen 3-8 (2)'!K36&gt;=50%,"")))</f>
        <v/>
      </c>
      <c r="E26" s="1" t="str">
        <f>IF('woordenschat 3-8 (2)'!K36=0,"",IF('woordenschat 3-8 (2)'!K36&lt;50%,"woordenschat",IF('woordenschat 3-8 (2)'!K36&gt;=50%,"")))</f>
        <v/>
      </c>
      <c r="F26" s="1" t="str">
        <f>IF('spellen 3-8 (2)'!K36=0,"",IF('spellen 3-8 (2)'!K36&lt;50%,"spellen",IF('spellen 3-8 (2)'!K36&gt;=50%,"")))</f>
        <v/>
      </c>
      <c r="G26" s="1" t="str">
        <f>IF('hoofdrekenen 3-8 (2)'!K36=0,"",IF('hoofdrekenen 3-8 (2)'!K36&lt;50%,"hoofdrekenen",IF('hoofdrekenen 3-8 (2)'!K36&gt;=50%,"")))</f>
        <v/>
      </c>
      <c r="H26" s="1" t="str">
        <f>IF('rekenen-wiskunde 3-8 (2)'!K34=0,"",IF('rekenen-wiskunde 3-8 (2)'!K34&lt;50%,"rekenen-wiskunde",IF('rekenen-wiskunde 3-8 (2)'!K34&gt;=50%,"")))</f>
        <v/>
      </c>
    </row>
    <row r="27" spans="2:9" x14ac:dyDescent="0.25">
      <c r="B27" s="103" t="s">
        <v>109</v>
      </c>
      <c r="C27" s="171" t="str">
        <f>IF('woorden lezen 3-8 (2)'!K36=0,"",IF('woorden lezen 3-8 (2)'!K36&lt;50%,'woorden lezen 3-8 (2)'!K36,IF('woorden lezen 3-8 (2)'!K36&gt;=50%,"")))</f>
        <v/>
      </c>
      <c r="D27" s="171" t="str">
        <f>IF('begr. lezen 3-8 (2)'!K36=0,"",IF('begr. lezen 3-8 (2)'!K36&lt;50%,'begr. lezen 3-8 (2)'!K36,IF('begr. lezen 3-8 (2)'!K36&gt;=50%,"")))</f>
        <v/>
      </c>
      <c r="E27" s="171" t="str">
        <f>IF('woordenschat 3-8 (2)'!K36=0,"",IF('woordenschat 3-8 (2)'!K36&lt;50%,'woordenschat 3-8 (2)'!K36,IF('woordenschat 3-8 (2)'!K36&gt;=50%,"")))</f>
        <v/>
      </c>
      <c r="F27" s="171" t="str">
        <f>IF('spellen 3-8 (2)'!K36=0,"",IF('spellen 3-8 (2)'!K36&lt;50%,'spellen 3-8 (2)'!K36,IF('spellen 3-8 (2)'!K36&gt;=50%,"")))</f>
        <v/>
      </c>
      <c r="G27" s="171" t="str">
        <f>IF('hoofdrekenen 3-8 (2)'!K36=0,"",IF('hoofdrekenen 3-8 (2)'!K36&lt;50%,'hoofdrekenen 3-8 (2)'!K36,IF('hoofdrekenen 3-8 (2)'!K36&gt;=50%,"")))</f>
        <v/>
      </c>
      <c r="H27" s="171" t="str">
        <f>IF('rekenen-wiskunde 3-8 (2)'!K34=0,"",IF('rekenen-wiskunde 3-8 (2)'!K34&lt;50%,'rekenen-wiskunde 3-8 (2)'!K34,IF('rekenen-wiskunde 3-8 (2)'!K34&gt;=50%,"")))</f>
        <v/>
      </c>
    </row>
    <row r="28" spans="2:9" x14ac:dyDescent="0.25">
      <c r="B28" s="52" t="s">
        <v>25</v>
      </c>
      <c r="C28" s="10"/>
      <c r="D28" s="10"/>
      <c r="E28" s="10"/>
      <c r="F28" s="10"/>
      <c r="G28" s="10"/>
      <c r="H28" s="10"/>
      <c r="I28" s="10"/>
    </row>
    <row r="29" spans="2:9" x14ac:dyDescent="0.25">
      <c r="C29" s="10"/>
      <c r="D29" s="10"/>
      <c r="E29" s="10"/>
      <c r="F29" s="10"/>
      <c r="G29" s="10"/>
      <c r="H29" s="10"/>
      <c r="I29" s="10"/>
    </row>
    <row r="30" spans="2:9" x14ac:dyDescent="0.25">
      <c r="C30" s="10"/>
      <c r="D30" s="10"/>
      <c r="E30" s="10"/>
      <c r="F30" s="10"/>
      <c r="G30" s="10"/>
      <c r="H30" s="10"/>
      <c r="I30" s="10"/>
    </row>
    <row r="31" spans="2:9" x14ac:dyDescent="0.25">
      <c r="C31" s="10"/>
      <c r="D31" s="10"/>
      <c r="E31" s="10"/>
      <c r="F31" s="10"/>
      <c r="G31" s="10"/>
      <c r="H31" s="10"/>
      <c r="I31" s="10"/>
    </row>
    <row r="32" spans="2:9" x14ac:dyDescent="0.25">
      <c r="C32" s="10"/>
      <c r="D32" s="10"/>
      <c r="E32" s="10"/>
      <c r="F32" s="10"/>
      <c r="G32" s="10"/>
      <c r="H32" s="10"/>
      <c r="I32" s="10"/>
    </row>
    <row r="35" spans="2:16" x14ac:dyDescent="0.25">
      <c r="B35" t="s">
        <v>22</v>
      </c>
    </row>
    <row r="36" spans="2:16" ht="13" x14ac:dyDescent="0.3">
      <c r="D36" s="176">
        <f>'beginblad (2)'!$C$7</f>
        <v>2022</v>
      </c>
      <c r="E36" s="27"/>
      <c r="F36" s="176">
        <f>'beginblad (2)'!$M$7</f>
        <v>2023</v>
      </c>
      <c r="J36" s="26"/>
      <c r="P36" s="174"/>
    </row>
    <row r="37" spans="2:16" s="19" customFormat="1" ht="13" x14ac:dyDescent="0.3">
      <c r="D37" s="61"/>
      <c r="F37" s="61"/>
      <c r="J37" s="61"/>
      <c r="P37" s="170"/>
    </row>
    <row r="38" spans="2:16" s="19" customFormat="1" ht="13" x14ac:dyDescent="0.3">
      <c r="C38" s="61"/>
      <c r="E38" s="61"/>
      <c r="F38" s="351"/>
      <c r="G38" s="351"/>
      <c r="H38" s="351"/>
      <c r="J38" s="61"/>
      <c r="P38" s="170"/>
    </row>
    <row r="39" spans="2:16" s="51" customFormat="1" x14ac:dyDescent="0.25">
      <c r="B39" s="50" t="s">
        <v>18</v>
      </c>
    </row>
    <row r="40" spans="2:16" ht="13" x14ac:dyDescent="0.3">
      <c r="B40" s="105" t="s">
        <v>24</v>
      </c>
      <c r="C40" s="1" t="str">
        <f>IF('woorden lezen 3-8 (2)'!M36=0,"",IF('woorden lezen 3-8 (2)'!M36&lt;50%,"woorden lezen",IF('woorden lezen 3-8 (2)'!M36&gt;=50%,"")))</f>
        <v/>
      </c>
      <c r="D40" s="1" t="str">
        <f>IF('begr. lezen 3-8 (2)'!M36=0,"",IF('begr. lezen 3-8 (2)'!M36&lt;50%,"begr. lezen",IF('begr. lezen 3-8 (2)'!M36&gt;=50%,"")))</f>
        <v/>
      </c>
      <c r="E40" s="1" t="str">
        <f>IF('woordenschat 3-8 (2)'!M36=0,"",IF('woordenschat 3-8 (2)'!M36&lt;50%,"woordenschat",IF('woordenschat 3-8 (2)'!M36&gt;=50%,"")))</f>
        <v/>
      </c>
      <c r="F40" s="1" t="str">
        <f>IF('spellen 3-8 (2)'!M36=0,"",IF('spellen 3-8 (2)'!M36&lt;50%,"spellen",IF('spellen 3-8 (2)'!M36&gt;=50%,"")))</f>
        <v/>
      </c>
      <c r="G40" s="1" t="str">
        <f>IF('hoofdrekenen 3-8 (2)'!M36=0,"",IF('hoofdrekenen 3-8 (2)'!M36&lt;50%,"hoofdrekenen",IF('hoofdrekenen 3-8 (2)'!M36&gt;=50%,"")))</f>
        <v/>
      </c>
      <c r="H40" s="1" t="str">
        <f>IF('rekenen-wiskunde 3-8 (2)'!M34=0,"",IF('rekenen-wiskunde 3-8 (2)'!M34&lt;50%,"rekenen-wiskunde",IF('rekenen-wiskunde 3-8 (2)'!M34&gt;=50%,"")))</f>
        <v/>
      </c>
    </row>
    <row r="41" spans="2:16" s="19" customFormat="1" x14ac:dyDescent="0.25">
      <c r="B41" s="103" t="s">
        <v>109</v>
      </c>
      <c r="C41" s="171" t="str">
        <f>IF('woorden lezen 3-8 (2)'!M36=0,"",IF('woorden lezen 3-8 (2)'!M36&lt;50%,'woorden lezen 3-8 (2)'!M36,IF('woorden lezen 3-8 (2)'!M36&gt;=50%,"")))</f>
        <v/>
      </c>
      <c r="D41" s="171" t="str">
        <f>IF('begr. lezen 3-8 (2)'!M36=0,"",IF('begr. lezen 3-8 (2)'!M36&lt;50%,'begr. lezen 3-8 (2)'!M36,IF('begr. lezen 3-8 (2)'!M36&gt;=50%,"")))</f>
        <v/>
      </c>
      <c r="E41" s="171" t="str">
        <f>IF('woordenschat 3-8 (2)'!M36=0,"",IF('woordenschat 3-8 (2)'!M36&lt;50%,'woordenschat 3-8 (2)'!M36,IF('woordenschat 3-8 (2)'!M36&gt;=50%,"")))</f>
        <v/>
      </c>
      <c r="F41" s="171" t="str">
        <f>IF('spellen 3-8 (2)'!M36=0,"",IF('spellen 3-8 (2)'!M36&lt;50%,'spellen 3-8 (2)'!M36,IF('spellen 3-8 (2)'!M36&gt;=50%,"")))</f>
        <v/>
      </c>
      <c r="G41" s="171" t="str">
        <f>IF('hoofdrekenen 3-8 (2)'!M36=0,"",IF('hoofdrekenen 3-8 (2)'!M36&lt;50%,'hoofdrekenen 3-8 (2)'!M36,IF('hoofdrekenen 3-8 (2)'!M36&gt;=50%,"")))</f>
        <v/>
      </c>
      <c r="H41" s="171" t="str">
        <f>IF('rekenen-wiskunde 3-8 (2)'!M34=0,"",IF('rekenen-wiskunde 3-8 (2)'!M34&lt;50%,'rekenen-wiskunde 3-8 (2)'!M34,IF('rekenen-wiskunde 3-8 (2)'!M34&gt;=50%,"")))</f>
        <v/>
      </c>
    </row>
    <row r="42" spans="2:16" x14ac:dyDescent="0.25">
      <c r="B42" s="52" t="s">
        <v>25</v>
      </c>
      <c r="C42" s="10"/>
      <c r="D42" s="10"/>
      <c r="E42" s="10"/>
      <c r="F42" s="10"/>
      <c r="G42" s="10"/>
      <c r="H42" s="10"/>
      <c r="I42" s="10"/>
    </row>
    <row r="43" spans="2:16" x14ac:dyDescent="0.25">
      <c r="C43" s="10"/>
      <c r="D43" s="10"/>
      <c r="E43" s="10"/>
      <c r="F43" s="10"/>
      <c r="G43" s="10"/>
      <c r="H43" s="10"/>
      <c r="I43" s="10"/>
    </row>
    <row r="44" spans="2:16" x14ac:dyDescent="0.25">
      <c r="C44" s="10"/>
      <c r="D44" s="10"/>
      <c r="E44" s="10"/>
      <c r="F44" s="10"/>
      <c r="G44" s="10"/>
      <c r="H44" s="10"/>
      <c r="I44" s="10"/>
    </row>
    <row r="45" spans="2:16" x14ac:dyDescent="0.25">
      <c r="C45" s="10"/>
      <c r="D45" s="10"/>
      <c r="E45" s="10"/>
      <c r="F45" s="10"/>
      <c r="G45" s="10"/>
      <c r="H45" s="10"/>
      <c r="I45" s="10"/>
    </row>
    <row r="46" spans="2:16" x14ac:dyDescent="0.25">
      <c r="C46" s="10"/>
      <c r="D46" s="10"/>
      <c r="E46" s="10"/>
      <c r="F46" s="10"/>
      <c r="G46" s="10"/>
      <c r="H46" s="10"/>
      <c r="I46" s="10"/>
      <c r="J46" s="1"/>
    </row>
    <row r="49" spans="2:9" s="51" customFormat="1" x14ac:dyDescent="0.25">
      <c r="B49" s="50" t="s">
        <v>19</v>
      </c>
    </row>
    <row r="50" spans="2:9" ht="13" x14ac:dyDescent="0.3">
      <c r="B50" s="105" t="s">
        <v>24</v>
      </c>
      <c r="C50" s="1" t="str">
        <f>IF('woorden lezen 3-8 (2)'!O36=0,"",IF('woorden lezen 3-8 (2)'!O36&lt;50%,"woorden lezen",IF('woorden lezen 3-8 (2)'!O36&gt;=50%,"")))</f>
        <v/>
      </c>
      <c r="D50" s="1" t="str">
        <f>IF('begr. lezen 3-8 (2)'!O36=0,"",IF('begr. lezen 3-8 (2)'!O36&lt;50%,"begr. lezen",IF('begr. lezen 3-8 (2)'!O36&gt;=50%,"")))</f>
        <v/>
      </c>
      <c r="E50" s="1" t="str">
        <f>IF('woordenschat 3-8 (2)'!O36=0,"",IF('woordenschat 3-8 (2)'!O36&lt;50%,"woordenschat",IF('woordenschat 3-8 (2)'!O36&gt;=50%,"")))</f>
        <v/>
      </c>
      <c r="F50" s="1" t="str">
        <f>IF('spellen 3-8 (2)'!O36=0,"",IF('spellen 3-8 (2)'!O36&lt;50%,"spellen",IF('spellen 3-8 (2)'!O36&gt;=50%,"")))</f>
        <v/>
      </c>
      <c r="G50" s="1" t="str">
        <f>IF('hoofdrekenen 3-8 (2)'!O36=0,"",IF('hoofdrekenen 3-8 (2)'!O36&lt;50%,"hoofdrekenen",IF('hoofdrekenen 3-8 (2)'!O36&gt;=50%,"")))</f>
        <v/>
      </c>
      <c r="H50" s="1" t="str">
        <f>IF('rekenen-wiskunde 3-8 (2)'!O34=0,"",IF('rekenen-wiskunde 3-8 (2)'!O34&lt;50%,"rekenen-wiskunde",IF('rekenen-wiskunde 3-8 (2)'!O34&gt;=50%,"")))</f>
        <v/>
      </c>
    </row>
    <row r="51" spans="2:9" s="59" customFormat="1" x14ac:dyDescent="0.25">
      <c r="B51" s="103" t="s">
        <v>109</v>
      </c>
      <c r="C51" s="177" t="str">
        <f>IF('woorden lezen 3-8 (2)'!O36=0,"",IF('woorden lezen 3-8 (2)'!O36&lt;50%,'woorden lezen 3-8 (2)'!O36,IF('woorden lezen 3-8 (2)'!O36&gt;=50%,"")))</f>
        <v/>
      </c>
      <c r="D51" s="177" t="str">
        <f>IF('begr. lezen 3-8 (2)'!O36=0,"",IF('begr. lezen 3-8 (2)'!O36&lt;50%,'begr. lezen 3-8 (2)'!O36,IF('begr. lezen 3-8 (2)'!O36&gt;=50%,"")))</f>
        <v/>
      </c>
      <c r="E51" s="177" t="str">
        <f>IF('woordenschat 3-8 (2)'!O36=0,"",IF('woordenschat 3-8 (2)'!O36&lt;50%,'woordenschat 3-8 (2)'!O36,IF('woordenschat 3-8 (2)'!O36&gt;=50%,"")))</f>
        <v/>
      </c>
      <c r="F51" s="177" t="str">
        <f>IF('spellen 3-8 (2)'!O36=0,"",IF('spellen 3-8 (2)'!O36&lt;50%,'spellen 3-8 (2)'!O36,IF('spellen 3-8 (2)'!O36&gt;=50%,"")))</f>
        <v/>
      </c>
      <c r="G51" s="177" t="str">
        <f>IF('hoofdrekenen 3-8 (2)'!O36=0,"",IF('hoofdrekenen 3-8 (2)'!O36&lt;50%,'hoofdrekenen 3-8 (2)'!O36,IF('hoofdrekenen 3-8 (2)'!O36&gt;=50%,"")))</f>
        <v/>
      </c>
      <c r="H51" s="177" t="str">
        <f>IF('rekenen-wiskunde 3-8 (2)'!O34=0,"",IF('rekenen-wiskunde 3-8 (2)'!O34&lt;50%,'rekenen-wiskunde 3-8 (2)'!O34,IF('rekenen-wiskunde 3-8 (2)'!O34&gt;=50%,"")))</f>
        <v/>
      </c>
    </row>
    <row r="52" spans="2:9" x14ac:dyDescent="0.25">
      <c r="B52" s="52" t="s">
        <v>25</v>
      </c>
      <c r="C52" s="10"/>
      <c r="D52" s="10"/>
      <c r="E52" s="10"/>
      <c r="F52" s="10"/>
      <c r="G52" s="10"/>
      <c r="H52" s="10"/>
      <c r="I52" s="10"/>
    </row>
    <row r="53" spans="2:9" x14ac:dyDescent="0.25">
      <c r="C53" s="10"/>
      <c r="D53" s="10"/>
      <c r="E53" s="10"/>
      <c r="F53" s="10"/>
      <c r="G53" s="10"/>
      <c r="H53" s="10"/>
      <c r="I53" s="10"/>
    </row>
    <row r="54" spans="2:9" x14ac:dyDescent="0.25">
      <c r="C54" s="10"/>
      <c r="D54" s="10"/>
      <c r="E54" s="10"/>
      <c r="F54" s="10"/>
      <c r="G54" s="10"/>
      <c r="H54" s="10"/>
      <c r="I54" s="10"/>
    </row>
    <row r="55" spans="2:9" x14ac:dyDescent="0.25">
      <c r="C55" s="10"/>
      <c r="D55" s="10"/>
      <c r="E55" s="10"/>
      <c r="F55" s="10"/>
      <c r="G55" s="10"/>
      <c r="H55" s="10"/>
      <c r="I55" s="10"/>
    </row>
    <row r="56" spans="2:9" x14ac:dyDescent="0.25">
      <c r="C56" s="10"/>
      <c r="D56" s="10"/>
      <c r="E56" s="10"/>
      <c r="F56" s="10"/>
      <c r="G56" s="10"/>
      <c r="H56" s="10"/>
      <c r="I56" s="10"/>
    </row>
    <row r="59" spans="2:9" s="51" customFormat="1" x14ac:dyDescent="0.25">
      <c r="B59" s="50" t="s">
        <v>20</v>
      </c>
    </row>
    <row r="60" spans="2:9" ht="13" x14ac:dyDescent="0.3">
      <c r="B60" s="105" t="s">
        <v>24</v>
      </c>
      <c r="C60" s="1" t="str">
        <f>IF('woorden lezen 3-8 (2)'!Q36=0,"",IF('woorden lezen 3-8 (2)'!Q36&lt;50%,"woorden lezen",IF('woorden lezen 3-8 (2)'!Q36&gt;=50%,"")))</f>
        <v/>
      </c>
      <c r="D60" s="1" t="str">
        <f>IF('begr. lezen 3-8 (2)'!Q36=0,"",IF('begr. lezen 3-8 (2)'!Q36&lt;50%,"begr. lezen",IF('begr. lezen 3-8 (2)'!Q36&gt;=50%,"")))</f>
        <v/>
      </c>
      <c r="E60" s="1" t="str">
        <f>IF('woordenschat 3-8 (2)'!Q36=0,"",IF('woordenschat 3-8 (2)'!Q36&lt;50%,"woordenschat",IF('woordenschat 3-8 (2)'!Q36&gt;=50%,"")))</f>
        <v/>
      </c>
      <c r="F60" s="1" t="str">
        <f>IF('spellen 3-8 (2)'!Q36=0,"",IF('spellen 3-8 (2)'!Q36&lt;50%,"spellen",IF('spellen 3-8 (2)'!Q36&gt;=50%,"")))</f>
        <v/>
      </c>
      <c r="G60" s="1" t="str">
        <f>IF('hoofdrekenen 3-8 (2)'!Q36=0,"",IF('hoofdrekenen 3-8 (2)'!Q36&lt;50%,"hoofdrekenen",IF('hoofdrekenen 3-8 (2)'!Q36&gt;=50%,"")))</f>
        <v/>
      </c>
      <c r="H60" s="1" t="str">
        <f>IF('rekenen-wiskunde 3-8 (2)'!Q34=0,"",IF('rekenen-wiskunde 3-8 (2)'!Q34&lt;50%,"rekenen-wiskunde",IF('rekenen-wiskunde 3-8 (2)'!Q34&gt;=50%,"")))</f>
        <v/>
      </c>
    </row>
    <row r="61" spans="2:9" s="59" customFormat="1" x14ac:dyDescent="0.25">
      <c r="B61" s="103" t="s">
        <v>109</v>
      </c>
      <c r="C61" s="171" t="str">
        <f>IF('woorden lezen 3-8 (2)'!Q36=0,"",IF('woorden lezen 3-8 (2)'!Q36&lt;50%,'woorden lezen 3-8 (2)'!Q36,IF('woorden lezen 3-8 (2)'!Q36&gt;=50%,"")))</f>
        <v/>
      </c>
      <c r="D61" s="171" t="str">
        <f>IF('begr. lezen 3-8 (2)'!Q36=0,"",IF('begr. lezen 3-8 (2)'!Q36&lt;50%,'begr. lezen 3-8 (2)'!Q36,IF('begr. lezen 3-8 (2)'!Q36&gt;=50%,"")))</f>
        <v/>
      </c>
      <c r="E61" s="171" t="str">
        <f>IF('woordenschat 3-8 (2)'!Q36=0,"",IF('woordenschat 3-8 (2)'!Q36&lt;50%,'woordenschat 3-8 (2)'!Q36,IF('woordenschat 3-8 (2)'!Q36&gt;=50%,"")))</f>
        <v/>
      </c>
      <c r="F61" s="171" t="str">
        <f>IF('spellen 3-8 (2)'!Q36=0,"",IF('spellen 3-8 (2)'!Q36&lt;50%,'spellen 3-8 (2)'!Q36,IF('spellen 3-8 (2)'!Q36&gt;=50%,"")))</f>
        <v/>
      </c>
      <c r="G61" s="171" t="str">
        <f>IF('hoofdrekenen 3-8 (2)'!Q36=0,"",IF('hoofdrekenen 3-8 (2)'!Q36&lt;50%,'hoofdrekenen 3-8 (2)'!Q36,IF('hoofdrekenen 3-8 (2)'!Q36&gt;=50%,"")))</f>
        <v/>
      </c>
      <c r="H61" s="171" t="str">
        <f>IF('rekenen-wiskunde 3-8 (2)'!Q34=0,"",IF('rekenen-wiskunde 3-8 (2)'!Q34&lt;50%,'rekenen-wiskunde 3-8 (2)'!Q34,IF('rekenen-wiskunde 3-8 (2)'!Q34&gt;=50%,"")))</f>
        <v/>
      </c>
    </row>
    <row r="62" spans="2:9" x14ac:dyDescent="0.25">
      <c r="B62" s="52" t="s">
        <v>25</v>
      </c>
      <c r="C62" s="10"/>
      <c r="D62" s="10"/>
      <c r="E62" s="10"/>
      <c r="F62" s="10"/>
      <c r="G62" s="10"/>
      <c r="H62" s="10"/>
      <c r="I62" s="10"/>
    </row>
    <row r="63" spans="2:9" x14ac:dyDescent="0.25">
      <c r="C63" s="10"/>
      <c r="D63" s="10"/>
      <c r="E63" s="10"/>
      <c r="F63" s="10"/>
      <c r="G63" s="10"/>
      <c r="H63" s="10"/>
      <c r="I63" s="10"/>
    </row>
    <row r="64" spans="2:9" x14ac:dyDescent="0.25">
      <c r="C64" s="10"/>
      <c r="D64" s="10"/>
      <c r="E64" s="10"/>
      <c r="F64" s="10"/>
      <c r="G64" s="10"/>
      <c r="H64" s="10"/>
      <c r="I64" s="10"/>
    </row>
    <row r="65" spans="2:16" x14ac:dyDescent="0.25">
      <c r="C65" s="10"/>
      <c r="D65" s="10"/>
      <c r="E65" s="10"/>
      <c r="F65" s="10"/>
      <c r="G65" s="10"/>
      <c r="H65" s="10"/>
      <c r="I65" s="10"/>
    </row>
    <row r="66" spans="2:16" ht="14.25" customHeight="1" x14ac:dyDescent="0.25">
      <c r="C66" s="10"/>
      <c r="D66" s="10"/>
      <c r="E66" s="10"/>
      <c r="F66" s="10"/>
      <c r="G66" s="10"/>
      <c r="H66" s="10"/>
      <c r="I66" s="10"/>
    </row>
    <row r="68" spans="2:16" x14ac:dyDescent="0.25">
      <c r="B68" s="52" t="s">
        <v>26</v>
      </c>
      <c r="C68" s="10"/>
      <c r="D68" s="10"/>
      <c r="E68" s="10"/>
      <c r="F68" s="10"/>
      <c r="G68" s="10"/>
      <c r="H68" s="10"/>
      <c r="I68" s="10"/>
    </row>
    <row r="69" spans="2:16" x14ac:dyDescent="0.25">
      <c r="C69" s="10"/>
      <c r="D69" s="10"/>
      <c r="E69" s="10"/>
      <c r="F69" s="10"/>
      <c r="G69" s="10"/>
      <c r="H69" s="10"/>
      <c r="I69" s="10"/>
    </row>
    <row r="70" spans="2:16" x14ac:dyDescent="0.25">
      <c r="C70" s="10"/>
      <c r="D70" s="10"/>
      <c r="E70" s="10"/>
      <c r="F70" s="10"/>
      <c r="G70" s="10"/>
      <c r="H70" s="10"/>
      <c r="I70" s="10"/>
    </row>
    <row r="71" spans="2:16" x14ac:dyDescent="0.25">
      <c r="C71" s="10"/>
      <c r="D71" s="10"/>
      <c r="E71" s="10"/>
      <c r="F71" s="10"/>
      <c r="G71" s="10"/>
      <c r="H71" s="10"/>
      <c r="I71" s="10"/>
    </row>
    <row r="72" spans="2:16" x14ac:dyDescent="0.25">
      <c r="C72" s="10"/>
      <c r="D72" s="10"/>
      <c r="E72" s="10"/>
      <c r="F72" s="10"/>
      <c r="G72" s="10"/>
      <c r="H72" s="10"/>
      <c r="I72" s="10"/>
    </row>
    <row r="76" spans="2:16" ht="128.25" customHeight="1" x14ac:dyDescent="0.25"/>
    <row r="79" spans="2:16" ht="13" x14ac:dyDescent="0.3">
      <c r="D79" s="176">
        <f>'beginblad (2)'!$C$7</f>
        <v>2022</v>
      </c>
      <c r="E79" s="27"/>
      <c r="F79" s="176">
        <f>'beginblad (2)'!$M$7</f>
        <v>2023</v>
      </c>
      <c r="J79" s="26"/>
      <c r="P79" s="174"/>
    </row>
    <row r="80" spans="2:16" s="19" customFormat="1" ht="13" x14ac:dyDescent="0.3">
      <c r="D80" s="61"/>
      <c r="F80" s="61"/>
      <c r="J80" s="61"/>
      <c r="P80" s="170"/>
    </row>
    <row r="81" spans="3:16" s="19" customFormat="1" ht="13" x14ac:dyDescent="0.3">
      <c r="C81" s="61"/>
      <c r="E81" s="61"/>
      <c r="F81" s="351" t="str">
        <f>beginblad!$H$7</f>
        <v>PROEFSCHOOL</v>
      </c>
      <c r="G81" s="351"/>
      <c r="H81" s="351"/>
      <c r="J81" s="61"/>
      <c r="P81" s="170"/>
    </row>
  </sheetData>
  <sheetProtection sheet="1" objects="1" scenarios="1"/>
  <mergeCells count="2">
    <mergeCell ref="F38:H38"/>
    <mergeCell ref="F81:H81"/>
  </mergeCells>
  <conditionalFormatting sqref="C60:H60 C40:H40 J46 C26:H26 C16:H16 C50:H50 C6:H6">
    <cfRule type="cellIs" dxfId="711" priority="4" stopIfTrue="1" operator="equal">
      <formula>"technisch lezen"</formula>
    </cfRule>
  </conditionalFormatting>
  <conditionalFormatting sqref="C7:H7 C17:H17 C27:H27 C41:H42 C61:H61">
    <cfRule type="cellIs" priority="5" stopIfTrue="1" operator="equal">
      <formula>""</formula>
    </cfRule>
    <cfRule type="cellIs" dxfId="710" priority="6" stopIfTrue="1" operator="between">
      <formula>0.25</formula>
      <formula>0.5</formula>
    </cfRule>
    <cfRule type="cellIs" dxfId="709" priority="7" stopIfTrue="1" operator="between">
      <formula>0.001</formula>
      <formula>0.25</formula>
    </cfRule>
  </conditionalFormatting>
  <conditionalFormatting sqref="C51:H51">
    <cfRule type="cellIs" priority="1" operator="equal">
      <formula>""</formula>
    </cfRule>
    <cfRule type="cellIs" dxfId="708" priority="2" operator="between">
      <formula>0.5</formula>
      <formula>0.25</formula>
    </cfRule>
    <cfRule type="cellIs" dxfId="707" priority="3" operator="between">
      <formula>0.001</formula>
      <formula>0.25</formula>
    </cfRule>
  </conditionalFormatting>
  <hyperlinks>
    <hyperlink ref="B59" location="'totaal groep 8'!A1" display="groep 8" xr:uid="{6176F040-CC00-4F5D-8BDE-29049D5E7C1B}"/>
    <hyperlink ref="B49" location="'totaal groep 7'!A1" display="groep 7" xr:uid="{0D0458E9-DC23-4F3F-8425-22967010EBE4}"/>
    <hyperlink ref="B39" location="'totaal groep 6'!A1" display="groep 6" xr:uid="{CEE784C7-80C5-41D9-B1EB-4F7769C8FE47}"/>
    <hyperlink ref="B25" location="'totaal groep 5'!A1" display="groep 5" xr:uid="{E29DFC82-CE7F-4CFE-80C6-0495697F1CCC}"/>
    <hyperlink ref="B15" location="'totaal groep 4'!A1" display="groep 4" xr:uid="{AD32F479-F4F8-4769-B162-F6B636ACFA19}"/>
    <hyperlink ref="B5" location="'totaal groep 3'!A1" display="groep 3" xr:uid="{CC4B8A40-2571-4CFE-87F1-4BCF21B9696F}"/>
  </hyperlinks>
  <pageMargins left="0.38" right="0.21" top="1.8" bottom="1" header="0.5" footer="0.5"/>
  <pageSetup paperSize="9" scale="82" orientation="portrait" horizontalDpi="4294967293" r:id="rId1"/>
  <headerFooter alignWithMargins="0">
    <oddHeader>&amp;C&amp;"Arial,Vet"&amp;14Samenvatting en conclusies jaaropbrengsten</oddHeader>
    <oddFooter>&amp;L&amp;8Meesterwerk - Harrie Meinen</oddFooter>
  </headerFooter>
  <rowBreaks count="1" manualBreakCount="1">
    <brk id="38" min="1" max="7" man="1"/>
  </rowBreaks>
  <drawing r:id="rId2"/>
  <legacyDrawing r:id="rId3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CE339-46DA-477A-B8FE-335DEB38C78C}">
  <sheetPr>
    <tabColor indexed="45"/>
    <pageSetUpPr fitToPage="1"/>
  </sheetPr>
  <dimension ref="B1:AE52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137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>
        <v>2</v>
      </c>
      <c r="E39" s="5">
        <v>5</v>
      </c>
      <c r="F39" s="4">
        <v>1</v>
      </c>
      <c r="G39" s="4">
        <v>0</v>
      </c>
      <c r="H39" s="6">
        <v>0</v>
      </c>
      <c r="I39" s="36">
        <f>SUM(D39:H39)</f>
        <v>8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0.25</v>
      </c>
      <c r="E41" s="42">
        <f>IF($I$39=0,"0%",IF($I$39&gt;0,E39/$I$39))</f>
        <v>0.625</v>
      </c>
      <c r="F41" s="42">
        <f>IF($I$39=0,"0%",IF($I$39&gt;0,F39/$I$39))</f>
        <v>0.125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0.875</v>
      </c>
      <c r="D42" s="84">
        <f>IF(I38=0,D41,IF(I39=0,D40,IF(I39&gt;0,(D40+D41)/2)))</f>
        <v>0.25</v>
      </c>
      <c r="E42" s="84">
        <f>IF(I38=0,E41,IF(I39=0,E40,IF(I39&gt;0,(E40+E41)/2)))</f>
        <v>0.625</v>
      </c>
      <c r="F42" s="84">
        <f>IF(I38=0,F41,IF(I39=0,F40,IF(I39&gt;0,(F40+F41)/2)))</f>
        <v>0.125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67">
        <f>'beginblad (3)'!$C$7</f>
        <v>2023</v>
      </c>
      <c r="O52" s="167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70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70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704" priority="55" stopIfTrue="1" operator="greaterThanOrEqual">
      <formula>0.8</formula>
    </cfRule>
    <cfRule type="cellIs" dxfId="70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70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70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70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69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69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69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69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69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69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69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69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69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69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68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68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68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68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68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68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68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68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68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68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67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67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67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67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67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67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67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672" priority="10" stopIfTrue="1" operator="greaterThan">
      <formula>0.25</formula>
    </cfRule>
  </conditionalFormatting>
  <dataValidations count="12">
    <dataValidation type="list" allowBlank="1" showInputMessage="1" showErrorMessage="1" sqref="B23" xr:uid="{7C80EE14-6043-485B-934D-24194B603727}">
      <formula1>"2e afname,…,Cito,"</formula1>
    </dataValidation>
    <dataValidation type="list" allowBlank="1" showInputMessage="1" showErrorMessage="1" sqref="B22" xr:uid="{7A612AF8-0A99-42F5-AB1C-FF4D6929A2D1}">
      <formula1>"1e afname,…,Cito,"</formula1>
    </dataValidation>
    <dataValidation type="list" allowBlank="1" showInputMessage="1" showErrorMessage="1" sqref="B46" xr:uid="{1CF812DF-96BA-4691-8C81-EE895D248546}">
      <formula1>"1e afname,…,Cito,DLE test,SVT,"</formula1>
    </dataValidation>
    <dataValidation type="list" allowBlank="1" showInputMessage="1" showErrorMessage="1" sqref="B31" xr:uid="{C3A5480A-50EC-46CA-9FD4-58FAFDECF576}">
      <formula1>"2e afname,…,Cito,PI-dictee,DLE test,SVT,Aarnoutse"</formula1>
    </dataValidation>
    <dataValidation type="list" allowBlank="1" showInputMessage="1" showErrorMessage="1" sqref="B47" xr:uid="{3B70EB66-F9CC-420F-9306-21B00F0E7901}">
      <formula1>"2e afname,…,Cito,DLE test,SVT,"</formula1>
    </dataValidation>
    <dataValidation type="list" allowBlank="1" showInputMessage="1" showErrorMessage="1" sqref="B39" xr:uid="{CAF0AD4C-8CEB-4F9B-B16E-ABF61674DAFB}">
      <formula1>"2e afname,…,TTR,DLE test,SVT,"</formula1>
    </dataValidation>
    <dataValidation type="list" allowBlank="1" showInputMessage="1" showErrorMessage="1" sqref="B38" xr:uid="{81762E0A-C9F6-4111-B68B-C75B1E348FF7}">
      <formula1>"1e afname,…,TTR,DLE test,SVT,"</formula1>
    </dataValidation>
    <dataValidation type="list" allowBlank="1" showInputMessage="1" showErrorMessage="1" sqref="B30" xr:uid="{3EA17A4B-237F-4E61-A89C-9A9AA78F74F8}">
      <formula1>"1e afname,…,Cito,PI-dictee,DLE test,SVT,Aarnoutse"</formula1>
    </dataValidation>
    <dataValidation type="list" allowBlank="1" showInputMessage="1" showErrorMessage="1" sqref="B15" xr:uid="{EE8E6354-6DE9-41FB-929D-74D718ABE93E}">
      <formula1>"2e afname,…,Cito,DLE test,SVT,Aarnoutse"</formula1>
    </dataValidation>
    <dataValidation type="list" allowBlank="1" showInputMessage="1" showErrorMessage="1" sqref="B14" xr:uid="{06A84C5F-081C-41A7-818F-022C0A64A998}">
      <formula1>"1e afname,…,Cito,DLE test,SVT,Aarnoutse"</formula1>
    </dataValidation>
    <dataValidation type="list" allowBlank="1" showInputMessage="1" showErrorMessage="1" sqref="B7" xr:uid="{789B2E55-CC96-44F2-AFEA-01EC128FA316}">
      <formula1>"2e afname,…,EMT,DMT,DLE test,SVT,DLT,"</formula1>
    </dataValidation>
    <dataValidation type="list" allowBlank="1" showInputMessage="1" showErrorMessage="1" sqref="B6" xr:uid="{17B8DBFF-307C-4D31-A080-057EE0621F9F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5"/>
    <pageSetUpPr fitToPage="1"/>
  </sheetPr>
  <dimension ref="B1:AE52"/>
  <sheetViews>
    <sheetView showGridLines="0" showRowColHeaders="0" zoomScale="85" zoomScaleNormal="85" workbookViewId="0"/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>
        <v>2</v>
      </c>
      <c r="E7" s="4">
        <v>1</v>
      </c>
      <c r="F7" s="4">
        <v>3</v>
      </c>
      <c r="G7" s="4">
        <v>1</v>
      </c>
      <c r="H7" s="4">
        <v>1</v>
      </c>
      <c r="I7" s="36">
        <f>SUM(D7:H7)</f>
        <v>8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>
        <f>IF($I$7=0,"0%",IF($I$7&gt;0,D7/$I$7))</f>
        <v>0.25</v>
      </c>
      <c r="E9" s="42">
        <f>IF($I$7=0,"0%",IF($I$7&gt;0,E7/$I$7))</f>
        <v>0.125</v>
      </c>
      <c r="F9" s="42">
        <f>IF($I$7=0,"0%",IF($I$7&gt;0,F7/$I$7))</f>
        <v>0.375</v>
      </c>
      <c r="G9" s="42">
        <f>IF($I$7=0,"0%",IF($I$7&gt;0,G7/$I$7))</f>
        <v>0.125</v>
      </c>
      <c r="H9" s="42">
        <f>IF($I$7=0,"0%",IF($I$7&gt;0,H7/$I$7))</f>
        <v>0.125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0.375</v>
      </c>
      <c r="D10" s="84">
        <f>IF(I6=0,D9,IF(I7=0,D8,IF(I7&gt;0,(D8+D9)/2)))</f>
        <v>0.25</v>
      </c>
      <c r="E10" s="84">
        <f>IF(I6=0,E9,IF(I7=0,E8,IF(I7&gt;0,(E8+E9)/2)))</f>
        <v>0.125</v>
      </c>
      <c r="F10" s="84">
        <f>IF(I6=0,F9,IF(I7=0,F8,IF(I7&gt;0,(F8+F9)/2)))</f>
        <v>0.375</v>
      </c>
      <c r="G10" s="84">
        <f>IF(I6=0,G9,IF(I7=0,G8,IF(I7&gt;0,(G8+G9)/2)))</f>
        <v>0.125</v>
      </c>
      <c r="H10" s="77">
        <f>IF(I6=0,H9,IF(I7=0,H8,IF(I7&gt;0,(H8+H9)/2)))</f>
        <v>0.125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>
        <v>2</v>
      </c>
      <c r="E39" s="5">
        <v>5</v>
      </c>
      <c r="F39" s="4">
        <v>1</v>
      </c>
      <c r="G39" s="4">
        <v>0</v>
      </c>
      <c r="H39" s="6">
        <v>0</v>
      </c>
      <c r="I39" s="36">
        <f>SUM(D39:H39)</f>
        <v>8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>
        <f>IF($I$39=0,"0%",IF($I$39&gt;0,D39/$I$39))</f>
        <v>0.25</v>
      </c>
      <c r="E41" s="42">
        <f>IF($I$39=0,"0%",IF($I$39&gt;0,E39/$I$39))</f>
        <v>0.625</v>
      </c>
      <c r="F41" s="42">
        <f>IF($I$39=0,"0%",IF($I$39&gt;0,F39/$I$39))</f>
        <v>0.125</v>
      </c>
      <c r="G41" s="42">
        <f>IF($I$39=0,"0%",IF($I$39&gt;0,G39/$I$39))</f>
        <v>0</v>
      </c>
      <c r="H41" s="42">
        <f>IF($I$39=0,"0%",IF($I$39&gt;0,H39/$I$39))</f>
        <v>0</v>
      </c>
    </row>
    <row r="42" spans="2:11" x14ac:dyDescent="0.25">
      <c r="B42" s="64">
        <f>D42+E42</f>
        <v>0.875</v>
      </c>
      <c r="D42" s="84">
        <f>IF(I38=0,D41,IF(I39=0,D40,IF(I39&gt;0,(D40+D41)/2)))</f>
        <v>0.25</v>
      </c>
      <c r="E42" s="84">
        <f>IF(I38=0,E41,IF(I39=0,E40,IF(I39&gt;0,(E40+E41)/2)))</f>
        <v>0.625</v>
      </c>
      <c r="F42" s="84">
        <f>IF(I38=0,F41,IF(I39=0,F40,IF(I39&gt;0,(F40+F41)/2)))</f>
        <v>0.125</v>
      </c>
      <c r="G42" s="84">
        <f>IF(I38=0,G41,IF(I39=0,G40,IF(I39&gt;0,(G40+G41)/2)))</f>
        <v>0</v>
      </c>
      <c r="H42" s="77">
        <f>IF(I38=0,H41,IF(I39=0,H40,IF(I39&gt;0,(H40+H41)/2)))</f>
        <v>0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2120" priority="51" stopIfTrue="1" operator="greaterThanOrEqual">
      <formula>0.2</formula>
    </cfRule>
  </conditionalFormatting>
  <conditionalFormatting sqref="F19">
    <cfRule type="cellIs" priority="54" stopIfTrue="1" operator="equal">
      <formula>""</formula>
    </cfRule>
    <cfRule type="cellIs" dxfId="2119" priority="55" stopIfTrue="1" operator="greaterThanOrEqual">
      <formula>0.5</formula>
    </cfRule>
  </conditionalFormatting>
  <conditionalFormatting sqref="D19:E19">
    <cfRule type="cellIs" priority="56" stopIfTrue="1" operator="equal">
      <formula>""</formula>
    </cfRule>
    <cfRule type="cellIs" dxfId="2118" priority="57" stopIfTrue="1" operator="greaterThanOrEqual">
      <formula>0.8</formula>
    </cfRule>
    <cfRule type="cellIs" dxfId="2117" priority="58" stopIfTrue="1" operator="greaterThanOrEqual">
      <formula>0.5</formula>
    </cfRule>
  </conditionalFormatting>
  <conditionalFormatting sqref="G19:H19">
    <cfRule type="cellIs" priority="59" stopIfTrue="1" operator="equal">
      <formula>""</formula>
    </cfRule>
    <cfRule type="cellIs" dxfId="2116" priority="60" stopIfTrue="1" operator="greaterThanOrEqual">
      <formula>0.245</formula>
    </cfRule>
  </conditionalFormatting>
  <conditionalFormatting sqref="E10">
    <cfRule type="cellIs" priority="69" stopIfTrue="1" operator="equal">
      <formula>""</formula>
    </cfRule>
    <cfRule type="cellIs" dxfId="2115" priority="70" stopIfTrue="1" operator="greaterThan">
      <formula>0.25</formula>
    </cfRule>
  </conditionalFormatting>
  <conditionalFormatting sqref="D10">
    <cfRule type="cellIs" priority="71" stopIfTrue="1" operator="equal">
      <formula>""</formula>
    </cfRule>
    <cfRule type="cellIs" dxfId="2114" priority="72" stopIfTrue="1" operator="greaterThan">
      <formula>0.25</formula>
    </cfRule>
  </conditionalFormatting>
  <conditionalFormatting sqref="H10">
    <cfRule type="cellIs" priority="73" stopIfTrue="1" operator="equal">
      <formula>""</formula>
    </cfRule>
    <cfRule type="cellIs" dxfId="2113" priority="74" stopIfTrue="1" operator="greaterThan">
      <formula>0.1</formula>
    </cfRule>
  </conditionalFormatting>
  <conditionalFormatting sqref="G10">
    <cfRule type="cellIs" priority="75" stopIfTrue="1" operator="equal">
      <formula>""</formula>
    </cfRule>
    <cfRule type="cellIs" dxfId="2112" priority="76" stopIfTrue="1" operator="greaterThan">
      <formula>0.15</formula>
    </cfRule>
  </conditionalFormatting>
  <conditionalFormatting sqref="F10">
    <cfRule type="cellIs" priority="77" stopIfTrue="1" operator="equal">
      <formula>""</formula>
    </cfRule>
    <cfRule type="cellIs" dxfId="2111" priority="7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11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10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10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10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10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10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10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10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10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10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10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09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09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09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09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09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09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09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09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09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09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08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08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08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08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200-000000000000}">
      <formula1>"1e afname,…,EMT,DMT,SVT,DLE test,DLT,"</formula1>
    </dataValidation>
    <dataValidation type="list" allowBlank="1" showInputMessage="1" showErrorMessage="1" sqref="B7" xr:uid="{00000000-0002-0000-0200-000001000000}">
      <formula1>"2e afname,…,EMT,DMT,DLE test,SVT,DLT,"</formula1>
    </dataValidation>
    <dataValidation type="list" allowBlank="1" showInputMessage="1" showErrorMessage="1" sqref="B14" xr:uid="{00000000-0002-0000-0200-000002000000}">
      <formula1>"1e afname,…,Cito,DLE test,SVT,Aarnoutse"</formula1>
    </dataValidation>
    <dataValidation type="list" allowBlank="1" showInputMessage="1" showErrorMessage="1" sqref="B15" xr:uid="{00000000-0002-0000-0200-000003000000}">
      <formula1>"2e afname,…,Cito,DLE test,SVT,Aarnoutse"</formula1>
    </dataValidation>
    <dataValidation type="list" allowBlank="1" showInputMessage="1" showErrorMessage="1" sqref="B30" xr:uid="{00000000-0002-0000-0200-000004000000}">
      <formula1>"1e afname,…,Cito,PI-dictee,DLE test,SVT,Aarnoutse"</formula1>
    </dataValidation>
    <dataValidation type="list" allowBlank="1" showInputMessage="1" showErrorMessage="1" sqref="B38" xr:uid="{00000000-0002-0000-0200-000005000000}">
      <formula1>"1e afname,…,TTR,DLE test,SVT,"</formula1>
    </dataValidation>
    <dataValidation type="list" allowBlank="1" showInputMessage="1" showErrorMessage="1" sqref="B39" xr:uid="{00000000-0002-0000-0200-000006000000}">
      <formula1>"2e afname,…,TTR,DLE test,SVT,"</formula1>
    </dataValidation>
    <dataValidation type="list" allowBlank="1" showInputMessage="1" showErrorMessage="1" sqref="B47" xr:uid="{00000000-0002-0000-0200-000007000000}">
      <formula1>"2e afname,…,Cito,DLE test,SVT,"</formula1>
    </dataValidation>
    <dataValidation type="list" allowBlank="1" showInputMessage="1" showErrorMessage="1" sqref="B31" xr:uid="{00000000-0002-0000-0200-000008000000}">
      <formula1>"2e afname,…,Cito,PI-dictee,DLE test,SVT,Aarnoutse"</formula1>
    </dataValidation>
    <dataValidation type="list" allowBlank="1" showInputMessage="1" showErrorMessage="1" sqref="B46" xr:uid="{00000000-0002-0000-0200-000009000000}">
      <formula1>"1e afname,…,Cito,DLE test,SVT,"</formula1>
    </dataValidation>
    <dataValidation type="list" allowBlank="1" showInputMessage="1" showErrorMessage="1" sqref="B22" xr:uid="{00000000-0002-0000-0200-00000A000000}">
      <formula1>"1e afname,…,Cito,"</formula1>
    </dataValidation>
    <dataValidation type="list" allowBlank="1" showInputMessage="1" showErrorMessage="1" sqref="B23" xr:uid="{00000000-0002-0000-02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39E65-4A9B-4A93-8DA0-EF93DE07D888}">
  <sheetPr>
    <tabColor indexed="45"/>
    <pageSetUpPr fitToPage="1"/>
  </sheetPr>
  <dimension ref="B1:AE52"/>
  <sheetViews>
    <sheetView showGridLines="0" showRowColHeaders="0" zoomScale="85" zoomScaleNormal="85" workbookViewId="0">
      <selection activeCell="X15" sqref="X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137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67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67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669" priority="55" stopIfTrue="1" operator="greaterThanOrEqual">
      <formula>0.8</formula>
    </cfRule>
    <cfRule type="cellIs" dxfId="66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66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66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66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66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66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66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66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66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65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65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65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65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65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65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65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65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65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65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64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64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64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64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64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64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64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64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64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64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63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63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637" priority="10" stopIfTrue="1" operator="greaterThan">
      <formula>0.25</formula>
    </cfRule>
  </conditionalFormatting>
  <dataValidations count="12">
    <dataValidation type="list" allowBlank="1" showInputMessage="1" showErrorMessage="1" sqref="B23" xr:uid="{8B4AFC85-268F-4777-A99A-5E324158DB86}">
      <formula1>"2e afname,…,Cito,"</formula1>
    </dataValidation>
    <dataValidation type="list" allowBlank="1" showInputMessage="1" showErrorMessage="1" sqref="B22" xr:uid="{04C52919-A7F9-4F10-AD0A-72BDF6EA6B36}">
      <formula1>"1e afname,…,Cito,"</formula1>
    </dataValidation>
    <dataValidation type="list" allowBlank="1" showInputMessage="1" showErrorMessage="1" sqref="B46" xr:uid="{44C248AC-4295-42CB-A23D-593EC18358FB}">
      <formula1>"1e afname,…,Cito,DLE test,SVT,"</formula1>
    </dataValidation>
    <dataValidation type="list" allowBlank="1" showInputMessage="1" showErrorMessage="1" sqref="B31" xr:uid="{A0569E38-6C22-4B0A-BCC8-15404400C1D9}">
      <formula1>"2e afname,…,Cito,PI-dictee,DLE test,SVT,Aarnoutse"</formula1>
    </dataValidation>
    <dataValidation type="list" allowBlank="1" showInputMessage="1" showErrorMessage="1" sqref="B47" xr:uid="{EA265B63-2572-4BC1-B11B-327FF9F4741B}">
      <formula1>"2e afname,…,Cito,DLE test,SVT,"</formula1>
    </dataValidation>
    <dataValidation type="list" allowBlank="1" showInputMessage="1" showErrorMessage="1" sqref="B39" xr:uid="{0B38C6E8-8DBA-4AD4-9D2D-4808341CA2C2}">
      <formula1>"2e afname,…,TTR,DLE test,SVT,"</formula1>
    </dataValidation>
    <dataValidation type="list" allowBlank="1" showInputMessage="1" showErrorMessage="1" sqref="B38" xr:uid="{F5D253B6-24FA-4D48-A232-C2F10A8A7E56}">
      <formula1>"1e afname,…,TTR,DLE test,SVT,"</formula1>
    </dataValidation>
    <dataValidation type="list" allowBlank="1" showInputMessage="1" showErrorMessage="1" sqref="B30" xr:uid="{F21548D8-C86D-4A18-A0C3-6DBE9E291813}">
      <formula1>"1e afname,…,Cito,PI-dictee,DLE test,SVT,Aarnoutse"</formula1>
    </dataValidation>
    <dataValidation type="list" allowBlank="1" showInputMessage="1" showErrorMessage="1" sqref="B15" xr:uid="{E1A7A493-BD16-4082-A708-91A81805E7BD}">
      <formula1>"2e afname,…,Cito,DLE test,SVT,Aarnoutse"</formula1>
    </dataValidation>
    <dataValidation type="list" allowBlank="1" showInputMessage="1" showErrorMessage="1" sqref="B14" xr:uid="{131AD0DD-45A8-49B4-B875-B009106F1FDC}">
      <formula1>"1e afname,…,Cito,DLE test,SVT,Aarnoutse"</formula1>
    </dataValidation>
    <dataValidation type="list" allowBlank="1" showInputMessage="1" showErrorMessage="1" sqref="B7" xr:uid="{73DD078C-0512-493F-93D5-9C51F290F077}">
      <formula1>"2e afname,…,EMT,DMT,DLE test,SVT,DLT,"</formula1>
    </dataValidation>
    <dataValidation type="list" allowBlank="1" showInputMessage="1" showErrorMessage="1" sqref="B6" xr:uid="{E21D5EA9-9ABD-40D9-8931-E45E4F9F73FB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B5586-0F35-4946-8388-DAC46E431A65}">
  <sheetPr>
    <tabColor indexed="45"/>
    <pageSetUpPr fitToPage="1"/>
  </sheetPr>
  <dimension ref="B1:AE52"/>
  <sheetViews>
    <sheetView showGridLines="0" showRowColHeaders="0" zoomScale="85" zoomScaleNormal="85" workbookViewId="0">
      <selection activeCell="Y18" sqref="Y1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63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63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634" priority="55" stopIfTrue="1" operator="greaterThanOrEqual">
      <formula>0.8</formula>
    </cfRule>
    <cfRule type="cellIs" dxfId="63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63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63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63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62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62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62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62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62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62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62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62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62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62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61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61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61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61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61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61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61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61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61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61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60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60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60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60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60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60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60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602" priority="10" stopIfTrue="1" operator="greaterThan">
      <formula>0.25</formula>
    </cfRule>
  </conditionalFormatting>
  <dataValidations count="12">
    <dataValidation type="list" allowBlank="1" showInputMessage="1" showErrorMessage="1" sqref="B23" xr:uid="{86B4CBB9-CEE6-49F9-80DC-63F68E6A818A}">
      <formula1>"2e afname,…,Cito,"</formula1>
    </dataValidation>
    <dataValidation type="list" allowBlank="1" showInputMessage="1" showErrorMessage="1" sqref="B22" xr:uid="{A29A155E-EEE6-4134-9FE2-6BD50338F461}">
      <formula1>"1e afname,…,Cito,"</formula1>
    </dataValidation>
    <dataValidation type="list" allowBlank="1" showInputMessage="1" showErrorMessage="1" sqref="B46" xr:uid="{FA1FEEBB-72E7-4DCD-88DD-1E434919C529}">
      <formula1>"1e afname,…,Cito,DLE test,SVT,"</formula1>
    </dataValidation>
    <dataValidation type="list" allowBlank="1" showInputMessage="1" showErrorMessage="1" sqref="B31" xr:uid="{6A560D0D-B8A3-421F-8647-5F3249D24ADD}">
      <formula1>"2e afname,…,Cito,PI-dictee,DLE test,SVT,Aarnoutse"</formula1>
    </dataValidation>
    <dataValidation type="list" allowBlank="1" showInputMessage="1" showErrorMessage="1" sqref="B47" xr:uid="{53EFDC54-668D-4EDD-9AE9-91D73D3ACB3F}">
      <formula1>"2e afname,…,Cito,DLE test,SVT,"</formula1>
    </dataValidation>
    <dataValidation type="list" allowBlank="1" showInputMessage="1" showErrorMessage="1" sqref="B39" xr:uid="{70F68338-F6B9-4F09-B3F6-4D1DF3BD27CC}">
      <formula1>"2e afname,…,TTR,DLE test,SVT,"</formula1>
    </dataValidation>
    <dataValidation type="list" allowBlank="1" showInputMessage="1" showErrorMessage="1" sqref="B38" xr:uid="{B1D06028-E135-4EA8-85AA-FE3C7523629C}">
      <formula1>"1e afname,…,TTR,DLE test,SVT,"</formula1>
    </dataValidation>
    <dataValidation type="list" allowBlank="1" showInputMessage="1" showErrorMessage="1" sqref="B30" xr:uid="{E4D8A6FB-3AAF-4B43-AA4B-FA70E8BF1882}">
      <formula1>"1e afname,…,Cito,PI-dictee,DLE test,SVT,Aarnoutse"</formula1>
    </dataValidation>
    <dataValidation type="list" allowBlank="1" showInputMessage="1" showErrorMessage="1" sqref="B15" xr:uid="{6C8D96FB-A9FA-4CE3-B36A-FCCE2A5A2245}">
      <formula1>"2e afname,…,Cito,DLE test,SVT,Aarnoutse"</formula1>
    </dataValidation>
    <dataValidation type="list" allowBlank="1" showInputMessage="1" showErrorMessage="1" sqref="B14" xr:uid="{F2DAE146-244C-4C0F-8DAB-2CAD0FB396B8}">
      <formula1>"1e afname,…,Cito,DLE test,SVT,Aarnoutse"</formula1>
    </dataValidation>
    <dataValidation type="list" allowBlank="1" showInputMessage="1" showErrorMessage="1" sqref="B7" xr:uid="{B2071B00-EC0D-4CD0-85C7-6638FB2C1A58}">
      <formula1>"2e afname,…,EMT,DMT,DLE test,SVT,DLT,"</formula1>
    </dataValidation>
    <dataValidation type="list" allowBlank="1" showInputMessage="1" showErrorMessage="1" sqref="B6" xr:uid="{D1BDAF8F-E319-4816-BA08-26682D02173A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A8F6-44DB-4D0A-8DA3-ED040DBDEA2F}">
  <sheetPr>
    <tabColor indexed="45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52</v>
      </c>
      <c r="C6" s="29"/>
      <c r="D6" s="82">
        <f>'groep 3(A) (3)'!D6</f>
        <v>0</v>
      </c>
      <c r="E6" s="82">
        <f>'groep 3(A) (3)'!E6</f>
        <v>0</v>
      </c>
      <c r="F6" s="82">
        <f>'groep 3(A) (3)'!F6</f>
        <v>0</v>
      </c>
      <c r="G6" s="82">
        <f>'groep 3(A) (3)'!G6</f>
        <v>0</v>
      </c>
      <c r="H6" s="82">
        <f>'groep 3(A)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53</v>
      </c>
      <c r="C7" s="29"/>
      <c r="D7" s="82">
        <f>'groep 3(A) (3)'!D7</f>
        <v>0</v>
      </c>
      <c r="E7" s="82">
        <f>'groep 3(A) (3)'!E7</f>
        <v>0</v>
      </c>
      <c r="F7" s="82">
        <f>'groep 3(A) (3)'!F7</f>
        <v>0</v>
      </c>
      <c r="G7" s="82">
        <f>'groep 3(A) (3)'!G7</f>
        <v>0</v>
      </c>
      <c r="H7" s="82">
        <f>'groep 3(A)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54</v>
      </c>
      <c r="C8" s="29"/>
      <c r="D8" s="82">
        <f>'groep 3B (3)'!D6</f>
        <v>0</v>
      </c>
      <c r="E8" s="82">
        <f>'groep 3B (3)'!E6</f>
        <v>0</v>
      </c>
      <c r="F8" s="82">
        <f>'groep 3B (3)'!F6</f>
        <v>0</v>
      </c>
      <c r="G8" s="82">
        <f>'groep 3B (3)'!G6</f>
        <v>0</v>
      </c>
      <c r="H8" s="82">
        <f>'groep 3B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55</v>
      </c>
      <c r="C9" s="28"/>
      <c r="D9" s="82">
        <f>'groep 3B (3)'!D7</f>
        <v>0</v>
      </c>
      <c r="E9" s="82">
        <f>'groep 3B (3)'!E7</f>
        <v>0</v>
      </c>
      <c r="F9" s="82">
        <f>'groep 3B (3)'!F7</f>
        <v>0</v>
      </c>
      <c r="G9" s="82">
        <f>'groep 3B (3)'!G7</f>
        <v>0</v>
      </c>
      <c r="H9" s="82">
        <f>'groep 3B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56</v>
      </c>
      <c r="C10" s="28"/>
      <c r="D10" s="82">
        <f>'groep 3C (3)'!D6</f>
        <v>0</v>
      </c>
      <c r="E10" s="82">
        <f>'groep 3C (3)'!E6</f>
        <v>0</v>
      </c>
      <c r="F10" s="82">
        <f>'groep 3C (3)'!F6</f>
        <v>0</v>
      </c>
      <c r="G10" s="82">
        <f>'groep 3C (3)'!G6</f>
        <v>0</v>
      </c>
      <c r="H10" s="82">
        <f>'groep 3C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57</v>
      </c>
      <c r="C11" s="28"/>
      <c r="D11" s="82">
        <f>'groep 3C (3)'!D7</f>
        <v>0</v>
      </c>
      <c r="E11" s="82">
        <f>'groep 3C (3)'!E7</f>
        <v>0</v>
      </c>
      <c r="F11" s="82">
        <f>'groep 3C (3)'!F7</f>
        <v>0</v>
      </c>
      <c r="G11" s="82">
        <f>'groep 3C (3)'!G7</f>
        <v>0</v>
      </c>
      <c r="H11" s="82">
        <f>'groep 3C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6"/>
      <c r="E14" s="46"/>
      <c r="F14" s="46"/>
      <c r="G14" s="46"/>
      <c r="H14" s="46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52</v>
      </c>
      <c r="C17" s="29"/>
      <c r="D17" s="82">
        <f>'groep 3(A) (3)'!D14</f>
        <v>0</v>
      </c>
      <c r="E17" s="82">
        <f>'groep 3(A) (3)'!E14</f>
        <v>0</v>
      </c>
      <c r="F17" s="82">
        <f>'groep 3(A) (3)'!F14</f>
        <v>0</v>
      </c>
      <c r="G17" s="82">
        <f>'groep 3(A) (3)'!G14</f>
        <v>0</v>
      </c>
      <c r="H17" s="82">
        <f>'groep 3(A)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53</v>
      </c>
      <c r="C18" s="29"/>
      <c r="D18" s="82">
        <f>'groep 3(A) (3)'!D15</f>
        <v>0</v>
      </c>
      <c r="E18" s="82">
        <f>'groep 3(A) (3)'!E15</f>
        <v>0</v>
      </c>
      <c r="F18" s="82">
        <f>'groep 3(A) (3)'!F15</f>
        <v>0</v>
      </c>
      <c r="G18" s="82">
        <f>'groep 3(A) (3)'!G15</f>
        <v>0</v>
      </c>
      <c r="H18" s="82">
        <f>'groep 3(A)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54</v>
      </c>
      <c r="C19" s="29"/>
      <c r="D19" s="82">
        <f>'groep 3B (3)'!D14</f>
        <v>0</v>
      </c>
      <c r="E19" s="82">
        <f>'groep 3B (3)'!E14</f>
        <v>0</v>
      </c>
      <c r="F19" s="82">
        <f>'groep 3B (3)'!F14</f>
        <v>0</v>
      </c>
      <c r="G19" s="82">
        <f>'groep 3B (3)'!G14</f>
        <v>0</v>
      </c>
      <c r="H19" s="82">
        <f>'groep 3B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55</v>
      </c>
      <c r="C20" s="28"/>
      <c r="D20" s="82">
        <f>'groep 3B (3)'!D15</f>
        <v>0</v>
      </c>
      <c r="E20" s="82">
        <f>'groep 3B (3)'!E15</f>
        <v>0</v>
      </c>
      <c r="F20" s="82">
        <f>'groep 3B (3)'!F15</f>
        <v>0</v>
      </c>
      <c r="G20" s="82">
        <f>'groep 3B (3)'!G15</f>
        <v>0</v>
      </c>
      <c r="H20" s="82">
        <f>'groep 3B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56</v>
      </c>
      <c r="C21" s="28"/>
      <c r="D21" s="82">
        <f>'groep 3C (3)'!D14</f>
        <v>0</v>
      </c>
      <c r="E21" s="82">
        <f>'groep 3C (3)'!E14</f>
        <v>0</v>
      </c>
      <c r="F21" s="82">
        <f>'groep 3C (3)'!F14</f>
        <v>0</v>
      </c>
      <c r="G21" s="82">
        <f>'groep 3C (3)'!G14</f>
        <v>0</v>
      </c>
      <c r="H21" s="82">
        <f>'groep 3C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57</v>
      </c>
      <c r="C22" s="28"/>
      <c r="D22" s="82">
        <f>'groep 3C (3)'!D15</f>
        <v>0</v>
      </c>
      <c r="E22" s="82">
        <f>'groep 3C (3)'!E15</f>
        <v>0</v>
      </c>
      <c r="F22" s="82">
        <f>'groep 3C (3)'!F15</f>
        <v>0</v>
      </c>
      <c r="G22" s="82">
        <f>'groep 3C (3)'!G15</f>
        <v>0</v>
      </c>
      <c r="H22" s="82">
        <f>'groep 3C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5"/>
      <c r="E25" s="75"/>
      <c r="F25" s="75"/>
      <c r="G25" s="75"/>
      <c r="H25" s="75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52</v>
      </c>
      <c r="C28" s="29"/>
      <c r="D28" s="82">
        <f>'groep 3(A) (3)'!D22</f>
        <v>0</v>
      </c>
      <c r="E28" s="82">
        <f>'groep 3(A) (3)'!E22</f>
        <v>0</v>
      </c>
      <c r="F28" s="82">
        <f>'groep 3(A) (3)'!F22</f>
        <v>0</v>
      </c>
      <c r="G28" s="82">
        <f>'groep 3(A) (3)'!G22</f>
        <v>0</v>
      </c>
      <c r="H28" s="82">
        <f>'groep 3(A)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53</v>
      </c>
      <c r="C29" s="29"/>
      <c r="D29" s="82">
        <f>'groep 3(A) (3)'!D23</f>
        <v>0</v>
      </c>
      <c r="E29" s="82">
        <f>'groep 3(A) (3)'!E23</f>
        <v>0</v>
      </c>
      <c r="F29" s="82">
        <f>'groep 3(A) (3)'!F23</f>
        <v>0</v>
      </c>
      <c r="G29" s="82">
        <f>'groep 3(A) (3)'!G23</f>
        <v>0</v>
      </c>
      <c r="H29" s="82">
        <f>'groep 3(A)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54</v>
      </c>
      <c r="C30" s="29"/>
      <c r="D30" s="82">
        <f>'groep 3B (3)'!D22</f>
        <v>0</v>
      </c>
      <c r="E30" s="82">
        <f>'groep 3B (3)'!E22</f>
        <v>0</v>
      </c>
      <c r="F30" s="82">
        <f>'groep 3B (3)'!F22</f>
        <v>0</v>
      </c>
      <c r="G30" s="82">
        <f>'groep 3B (3)'!G22</f>
        <v>0</v>
      </c>
      <c r="H30" s="82">
        <f>'groep 3B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55</v>
      </c>
      <c r="C31" s="28"/>
      <c r="D31" s="82">
        <f>'groep 3B (3)'!D23</f>
        <v>0</v>
      </c>
      <c r="E31" s="82">
        <f>'groep 3B (3)'!E23</f>
        <v>0</v>
      </c>
      <c r="F31" s="82">
        <f>'groep 3B (3)'!F23</f>
        <v>0</v>
      </c>
      <c r="G31" s="82">
        <f>'groep 3B (3)'!G23</f>
        <v>0</v>
      </c>
      <c r="H31" s="82">
        <f>'groep 3B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56</v>
      </c>
      <c r="C32" s="28"/>
      <c r="D32" s="82">
        <f>'groep 3C (3)'!D22</f>
        <v>0</v>
      </c>
      <c r="E32" s="82">
        <f>'groep 3C (3)'!E22</f>
        <v>0</v>
      </c>
      <c r="F32" s="82">
        <f>'groep 3C (3)'!F22</f>
        <v>0</v>
      </c>
      <c r="G32" s="82">
        <f>'groep 3C (3)'!G22</f>
        <v>0</v>
      </c>
      <c r="H32" s="82">
        <f>'groep 3C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57</v>
      </c>
      <c r="C33" s="28"/>
      <c r="D33" s="82">
        <f>'groep 3C (3)'!D23</f>
        <v>0</v>
      </c>
      <c r="E33" s="82">
        <f>'groep 3C (3)'!E23</f>
        <v>0</v>
      </c>
      <c r="F33" s="82">
        <f>'groep 3C (3)'!F23</f>
        <v>0</v>
      </c>
      <c r="G33" s="82">
        <f>'groep 3C (3)'!G23</f>
        <v>0</v>
      </c>
      <c r="H33" s="82">
        <f>'groep 3C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52</v>
      </c>
      <c r="C39" s="29"/>
      <c r="D39" s="82">
        <f>'groep 3(A) (3)'!D30</f>
        <v>0</v>
      </c>
      <c r="E39" s="82">
        <f>'groep 3(A) (3)'!E30</f>
        <v>0</v>
      </c>
      <c r="F39" s="82">
        <f>'groep 3(A) (3)'!F30</f>
        <v>0</v>
      </c>
      <c r="G39" s="82">
        <f>'groep 3(A) (3)'!G30</f>
        <v>0</v>
      </c>
      <c r="H39" s="82">
        <f>'groep 3(A)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53</v>
      </c>
      <c r="C40" s="29"/>
      <c r="D40" s="82">
        <f>'groep 3(A) (3)'!D31</f>
        <v>0</v>
      </c>
      <c r="E40" s="82">
        <f>'groep 3(A) (3)'!E31</f>
        <v>0</v>
      </c>
      <c r="F40" s="82">
        <f>'groep 3(A) (3)'!F31</f>
        <v>0</v>
      </c>
      <c r="G40" s="82">
        <f>'groep 3(A) (3)'!G31</f>
        <v>0</v>
      </c>
      <c r="H40" s="82">
        <f>'groep 3(A)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54</v>
      </c>
      <c r="C41" s="29"/>
      <c r="D41" s="82">
        <f>'groep 3B (3)'!D30</f>
        <v>0</v>
      </c>
      <c r="E41" s="82">
        <f>'groep 3B (3)'!E30</f>
        <v>0</v>
      </c>
      <c r="F41" s="82">
        <f>'groep 3B (3)'!F30</f>
        <v>0</v>
      </c>
      <c r="G41" s="82">
        <f>'groep 3B (3)'!G30</f>
        <v>0</v>
      </c>
      <c r="H41" s="82">
        <f>'groep 3B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55</v>
      </c>
      <c r="C42" s="28"/>
      <c r="D42" s="82">
        <f>'groep 3B (3)'!D31</f>
        <v>0</v>
      </c>
      <c r="E42" s="82">
        <f>'groep 3B (3)'!E31</f>
        <v>0</v>
      </c>
      <c r="F42" s="82">
        <f>'groep 3B (3)'!F31</f>
        <v>0</v>
      </c>
      <c r="G42" s="82">
        <f>'groep 3B (3)'!G31</f>
        <v>0</v>
      </c>
      <c r="H42" s="82">
        <f>'groep 3B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56</v>
      </c>
      <c r="C43" s="28"/>
      <c r="D43" s="82">
        <f>'groep 3C (3)'!D30</f>
        <v>0</v>
      </c>
      <c r="E43" s="82">
        <f>'groep 3C (3)'!E30</f>
        <v>0</v>
      </c>
      <c r="F43" s="82">
        <f>'groep 3C (3)'!F30</f>
        <v>0</v>
      </c>
      <c r="G43" s="82">
        <f>'groep 3C (3)'!G30</f>
        <v>0</v>
      </c>
      <c r="H43" s="82">
        <f>'groep 3C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57</v>
      </c>
      <c r="C44" s="28"/>
      <c r="D44" s="82">
        <f>'groep 3C (3)'!D31</f>
        <v>0</v>
      </c>
      <c r="E44" s="82">
        <f>'groep 3C (3)'!E31</f>
        <v>0</v>
      </c>
      <c r="F44" s="82">
        <f>'groep 3C (3)'!F31</f>
        <v>0</v>
      </c>
      <c r="G44" s="82">
        <f>'groep 3C (3)'!G31</f>
        <v>0</v>
      </c>
      <c r="H44" s="82">
        <f>'groep 3C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6"/>
      <c r="E47" s="46"/>
      <c r="F47" s="46"/>
      <c r="G47" s="46"/>
      <c r="H47" s="46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52</v>
      </c>
      <c r="C50" s="29"/>
      <c r="D50" s="82">
        <f>'groep 3(A) (3)'!D38</f>
        <v>0</v>
      </c>
      <c r="E50" s="82">
        <f>'groep 3(A) (3)'!E38</f>
        <v>0</v>
      </c>
      <c r="F50" s="82">
        <f>'groep 3(A) (3)'!F38</f>
        <v>0</v>
      </c>
      <c r="G50" s="82">
        <f>'groep 3(A) (3)'!G38</f>
        <v>0</v>
      </c>
      <c r="H50" s="82">
        <f>'groep 3(A) (3)'!H38</f>
        <v>0</v>
      </c>
      <c r="I50" s="83">
        <f t="shared" ref="I50:I57" si="4">SUM(D50:H50)</f>
        <v>0</v>
      </c>
    </row>
    <row r="51" spans="2:13" x14ac:dyDescent="0.25">
      <c r="B51" s="29" t="s">
        <v>53</v>
      </c>
      <c r="C51" s="29"/>
      <c r="D51" s="82">
        <f>'groep 3(A) (3)'!D39</f>
        <v>2</v>
      </c>
      <c r="E51" s="82">
        <f>'groep 3(A) (3)'!E39</f>
        <v>5</v>
      </c>
      <c r="F51" s="82">
        <f>'groep 3(A) (3)'!F39</f>
        <v>1</v>
      </c>
      <c r="G51" s="82">
        <f>'groep 3(A) (3)'!G39</f>
        <v>0</v>
      </c>
      <c r="H51" s="82">
        <f>'groep 3(A) (3)'!H39</f>
        <v>0</v>
      </c>
      <c r="I51" s="83">
        <f t="shared" si="4"/>
        <v>8</v>
      </c>
    </row>
    <row r="52" spans="2:13" x14ac:dyDescent="0.25">
      <c r="B52" s="29" t="s">
        <v>54</v>
      </c>
      <c r="C52" s="29"/>
      <c r="D52" s="82">
        <f>'groep 3B (3)'!D38</f>
        <v>0</v>
      </c>
      <c r="E52" s="82">
        <f>'groep 3B (3)'!E38</f>
        <v>0</v>
      </c>
      <c r="F52" s="82">
        <f>'groep 3B (3)'!F38</f>
        <v>0</v>
      </c>
      <c r="G52" s="82">
        <f>'groep 3B (3)'!G38</f>
        <v>0</v>
      </c>
      <c r="H52" s="82">
        <f>'groep 3B (3)'!H38</f>
        <v>0</v>
      </c>
      <c r="I52" s="83">
        <f t="shared" si="4"/>
        <v>0</v>
      </c>
    </row>
    <row r="53" spans="2:13" x14ac:dyDescent="0.25">
      <c r="B53" s="29" t="s">
        <v>55</v>
      </c>
      <c r="C53" s="28"/>
      <c r="D53" s="82">
        <f>'groep 3B (3)'!D39</f>
        <v>0</v>
      </c>
      <c r="E53" s="82">
        <f>'groep 3B (3)'!E39</f>
        <v>0</v>
      </c>
      <c r="F53" s="82">
        <f>'groep 3B (3)'!F39</f>
        <v>0</v>
      </c>
      <c r="G53" s="82">
        <f>'groep 3B (3)'!G39</f>
        <v>0</v>
      </c>
      <c r="H53" s="82">
        <f>'groep 3B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56</v>
      </c>
      <c r="C54" s="28"/>
      <c r="D54" s="82">
        <f>'groep 3C (3)'!D38</f>
        <v>0</v>
      </c>
      <c r="E54" s="82">
        <f>'groep 3C (3)'!E38</f>
        <v>0</v>
      </c>
      <c r="F54" s="82">
        <f>'groep 3C (3)'!F38</f>
        <v>0</v>
      </c>
      <c r="G54" s="82">
        <f>'groep 3C (3)'!G38</f>
        <v>0</v>
      </c>
      <c r="H54" s="82">
        <f>'groep 3C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57</v>
      </c>
      <c r="C55" s="28"/>
      <c r="D55" s="82">
        <f>'groep 3C (3)'!D39</f>
        <v>0</v>
      </c>
      <c r="E55" s="82">
        <f>'groep 3C (3)'!E39</f>
        <v>0</v>
      </c>
      <c r="F55" s="82">
        <f>'groep 3C (3)'!F39</f>
        <v>0</v>
      </c>
      <c r="G55" s="82">
        <f>'groep 3C (3)'!G39</f>
        <v>0</v>
      </c>
      <c r="H55" s="82">
        <f>'groep 3C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>
        <f>IF(I51=0,"0%",IF(I51&gt;0,(D51+D53+D55)/(I51+I53+I55)))</f>
        <v>0.25</v>
      </c>
      <c r="E57" s="85">
        <f>IF(I51=0,"0%",IF(I51&gt;0,(E51+E53+E55)/(I51+I53+I55)))</f>
        <v>0.625</v>
      </c>
      <c r="F57" s="85">
        <f>IF(I51=0,"0%",IF(I51&gt;0,(F51+F53+F55)/(I51+I53+I55)))</f>
        <v>0.125</v>
      </c>
      <c r="G57" s="85">
        <f>IF(I51=0,"0%",IF(I51&gt;0,(G51+G53+G55)/(I51+I53+I55)))</f>
        <v>0</v>
      </c>
      <c r="H57" s="85">
        <f>IF(I51=0,"0%",IF(I51&gt;0,(H51+H53+H55)/(I51+I53+I55)))</f>
        <v>0</v>
      </c>
      <c r="I57" s="62">
        <f t="shared" si="4"/>
        <v>1</v>
      </c>
    </row>
    <row r="58" spans="2:13" x14ac:dyDescent="0.25">
      <c r="D58" s="46"/>
      <c r="E58" s="46"/>
      <c r="F58" s="46"/>
      <c r="G58" s="48"/>
      <c r="H58" s="48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52</v>
      </c>
      <c r="C61" s="29"/>
      <c r="D61" s="82">
        <f>'groep 3(A) (3)'!D46</f>
        <v>0</v>
      </c>
      <c r="E61" s="82">
        <f>'groep 3(A) (3)'!E46</f>
        <v>0</v>
      </c>
      <c r="F61" s="82">
        <f>'groep 3(A) (3)'!F46</f>
        <v>0</v>
      </c>
      <c r="G61" s="82">
        <f>'groep 3(A) (3)'!G46</f>
        <v>0</v>
      </c>
      <c r="H61" s="82">
        <f>'groep 3(A)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53</v>
      </c>
      <c r="C62" s="29"/>
      <c r="D62" s="82">
        <f>'groep 3(A) (3)'!D47</f>
        <v>0</v>
      </c>
      <c r="E62" s="82">
        <f>'groep 3(A) (3)'!E47</f>
        <v>0</v>
      </c>
      <c r="F62" s="82">
        <f>'groep 3(A) (3)'!F47</f>
        <v>0</v>
      </c>
      <c r="G62" s="82">
        <f>'groep 3(A) (3)'!G47</f>
        <v>0</v>
      </c>
      <c r="H62" s="82">
        <f>'groep 3(A)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54</v>
      </c>
      <c r="C63" s="29"/>
      <c r="D63" s="82">
        <f>'groep 3B (3)'!D46</f>
        <v>0</v>
      </c>
      <c r="E63" s="82">
        <f>'groep 3B (3)'!E46</f>
        <v>0</v>
      </c>
      <c r="F63" s="82">
        <f>'groep 3B (3)'!F46</f>
        <v>0</v>
      </c>
      <c r="G63" s="82">
        <f>'groep 3B (3)'!G46</f>
        <v>0</v>
      </c>
      <c r="H63" s="82">
        <f>'groep 3B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55</v>
      </c>
      <c r="C64" s="28"/>
      <c r="D64" s="82">
        <f>'groep 3B (3)'!D47</f>
        <v>0</v>
      </c>
      <c r="E64" s="82">
        <f>'groep 3B (3)'!E47</f>
        <v>0</v>
      </c>
      <c r="F64" s="82">
        <f>'groep 3B (3)'!F47</f>
        <v>0</v>
      </c>
      <c r="G64" s="82">
        <f>'groep 3B (3)'!G47</f>
        <v>0</v>
      </c>
      <c r="H64" s="82">
        <f>'groep 3B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56</v>
      </c>
      <c r="C65" s="28"/>
      <c r="D65" s="82">
        <f>'groep 3C (3)'!D46</f>
        <v>0</v>
      </c>
      <c r="E65" s="82">
        <f>'groep 3C (3)'!E46</f>
        <v>0</v>
      </c>
      <c r="F65" s="82">
        <f>'groep 3C (3)'!F46</f>
        <v>0</v>
      </c>
      <c r="G65" s="82">
        <f>'groep 3C (3)'!G46</f>
        <v>0</v>
      </c>
      <c r="H65" s="82">
        <f>'groep 3C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57</v>
      </c>
      <c r="C66" s="28"/>
      <c r="D66" s="82">
        <f>'groep 3C (3)'!D47</f>
        <v>0</v>
      </c>
      <c r="E66" s="82">
        <f>'groep 3C (3)'!E47</f>
        <v>0</v>
      </c>
      <c r="F66" s="82">
        <f>'groep 3C (3)'!F47</f>
        <v>0</v>
      </c>
      <c r="G66" s="82">
        <f>'groep 3C (3)'!G47</f>
        <v>0</v>
      </c>
      <c r="H66" s="82">
        <f>'groep 3C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60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60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599" priority="5" stopIfTrue="1" operator="greaterThanOrEqual">
      <formula>0.8</formula>
    </cfRule>
    <cfRule type="cellIs" dxfId="59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59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082C-2712-4914-B42B-D2EEB1B92C4F}">
  <sheetPr>
    <tabColor indexed="47"/>
    <pageSetUpPr fitToPage="1"/>
  </sheetPr>
  <dimension ref="B1:AE52"/>
  <sheetViews>
    <sheetView showGridLines="0" showRowColHeaders="0" zoomScale="85" zoomScaleNormal="85" workbookViewId="0">
      <selection activeCell="Y8" sqref="Y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59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59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594" priority="55" stopIfTrue="1" operator="greaterThanOrEqual">
      <formula>0.8</formula>
    </cfRule>
    <cfRule type="cellIs" dxfId="59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59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59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59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58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58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58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58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58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58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58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58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58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58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57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57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57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57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57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57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57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57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57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57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56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56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56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56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56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56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56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562" priority="10" stopIfTrue="1" operator="greaterThan">
      <formula>0.25</formula>
    </cfRule>
  </conditionalFormatting>
  <dataValidations count="12">
    <dataValidation type="list" allowBlank="1" showInputMessage="1" showErrorMessage="1" sqref="B23" xr:uid="{EA5949DF-9E91-49C0-B957-541CD9237E49}">
      <formula1>"2e afname,…,Cito,"</formula1>
    </dataValidation>
    <dataValidation type="list" allowBlank="1" showInputMessage="1" showErrorMessage="1" sqref="B22" xr:uid="{49CE153E-EE26-43B7-B7A1-9CF0FBB21DC5}">
      <formula1>"1e afname,…,Cito,"</formula1>
    </dataValidation>
    <dataValidation type="list" allowBlank="1" showInputMessage="1" showErrorMessage="1" sqref="B46" xr:uid="{1CFF7791-0F31-4849-AFA5-C51F9F12C6FF}">
      <formula1>"1e afname,…,Cito,DLE test,SVT,"</formula1>
    </dataValidation>
    <dataValidation type="list" allowBlank="1" showInputMessage="1" showErrorMessage="1" sqref="B31" xr:uid="{0141DC8F-B215-4F03-B62B-98B609E603B2}">
      <formula1>"2e afname,…,Cito,PI-dictee,DLE test,SVT,Aarnoutse"</formula1>
    </dataValidation>
    <dataValidation type="list" allowBlank="1" showInputMessage="1" showErrorMessage="1" sqref="B47" xr:uid="{4D0301FD-CA64-45A3-BB50-18DEA5B9418E}">
      <formula1>"2e afname,…,Cito,DLE test,SVT,"</formula1>
    </dataValidation>
    <dataValidation type="list" allowBlank="1" showInputMessage="1" showErrorMessage="1" sqref="B39" xr:uid="{9EAFA749-7014-4720-925F-B8D6C3D158E8}">
      <formula1>"2e afname,…,TTR,DLE test,SVT,"</formula1>
    </dataValidation>
    <dataValidation type="list" allowBlank="1" showInputMessage="1" showErrorMessage="1" sqref="B38" xr:uid="{18CA760C-29C3-4C9F-8A15-B472460B0899}">
      <formula1>"1e afname,…,TTR,DLE test,SVT,"</formula1>
    </dataValidation>
    <dataValidation type="list" allowBlank="1" showInputMessage="1" showErrorMessage="1" sqref="B30" xr:uid="{DD0BE5A1-AE64-4CA6-8D01-F38B01B1CA71}">
      <formula1>"1e afname,…,Cito,PI-dictee,DLE test,SVT,Aarnoutse"</formula1>
    </dataValidation>
    <dataValidation type="list" allowBlank="1" showInputMessage="1" showErrorMessage="1" sqref="B15" xr:uid="{51EFD663-6432-415A-92B1-898CC8FBEB87}">
      <formula1>"2e afname,…,Cito,DLE test,SVT,Aarnoutse"</formula1>
    </dataValidation>
    <dataValidation type="list" allowBlank="1" showInputMessage="1" showErrorMessage="1" sqref="B14" xr:uid="{EA4F26A6-A202-4BA1-A4F8-0E133C8D2FA1}">
      <formula1>"1e afname,…,Cito,DLE test,SVT,Aarnoutse"</formula1>
    </dataValidation>
    <dataValidation type="list" allowBlank="1" showInputMessage="1" showErrorMessage="1" sqref="B7" xr:uid="{F5D2426C-782E-4591-B772-2B56AB96489F}">
      <formula1>"2e afname,…,EMT,DMT,DLE test,SVT,DLT,"</formula1>
    </dataValidation>
    <dataValidation type="list" allowBlank="1" showInputMessage="1" showErrorMessage="1" sqref="B6" xr:uid="{9ABE5444-FD2B-4DAC-8E23-C7EEC6F061FA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47FEC-37BB-4FE7-ADC2-B66728FB4CD5}">
  <sheetPr>
    <tabColor indexed="47"/>
    <pageSetUpPr fitToPage="1"/>
  </sheetPr>
  <dimension ref="B1:AE52"/>
  <sheetViews>
    <sheetView showGridLines="0" showRowColHeaders="0" zoomScale="85" zoomScaleNormal="85" workbookViewId="0">
      <selection activeCell="X8" sqref="X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56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56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559" priority="55" stopIfTrue="1" operator="greaterThanOrEqual">
      <formula>0.8</formula>
    </cfRule>
    <cfRule type="cellIs" dxfId="55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55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55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55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55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55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55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55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55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54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54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54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54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54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54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54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54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54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54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53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53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53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53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53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53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53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53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53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53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52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52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527" priority="10" stopIfTrue="1" operator="greaterThan">
      <formula>0.25</formula>
    </cfRule>
  </conditionalFormatting>
  <dataValidations count="12">
    <dataValidation type="list" allowBlank="1" showInputMessage="1" showErrorMessage="1" sqref="B23" xr:uid="{E52CA0A5-4F1A-47DB-9087-E9D8182ECDD8}">
      <formula1>"2e afname,…,Cito,"</formula1>
    </dataValidation>
    <dataValidation type="list" allowBlank="1" showInputMessage="1" showErrorMessage="1" sqref="B22" xr:uid="{218747C8-50A6-4AF1-9AE8-A8DCE50F7393}">
      <formula1>"1e afname,…,Cito,"</formula1>
    </dataValidation>
    <dataValidation type="list" allowBlank="1" showInputMessage="1" showErrorMessage="1" sqref="B46" xr:uid="{5757CBA8-D469-4D58-8E6D-F92A0AFAA1C5}">
      <formula1>"1e afname,…,Cito,DLE test,SVT,"</formula1>
    </dataValidation>
    <dataValidation type="list" allowBlank="1" showInputMessage="1" showErrorMessage="1" sqref="B31" xr:uid="{6C5E447F-F2C1-49C1-9EB2-1C3F43495FE7}">
      <formula1>"2e afname,…,Cito,PI-dictee,DLE test,SVT,Aarnoutse"</formula1>
    </dataValidation>
    <dataValidation type="list" allowBlank="1" showInputMessage="1" showErrorMessage="1" sqref="B47" xr:uid="{A97B41FA-19B6-4EB5-B1BD-7824422DA0FF}">
      <formula1>"2e afname,…,Cito,DLE test,SVT,"</formula1>
    </dataValidation>
    <dataValidation type="list" allowBlank="1" showInputMessage="1" showErrorMessage="1" sqref="B39" xr:uid="{FFA1B8EC-FB1A-41C2-BB02-063C193B6794}">
      <formula1>"2e afname,…,TTR,DLE test,SVT,"</formula1>
    </dataValidation>
    <dataValidation type="list" allowBlank="1" showInputMessage="1" showErrorMessage="1" sqref="B38" xr:uid="{BDFB4A35-E02B-4A78-9B49-DBA6CA6FEF5D}">
      <formula1>"1e afname,…,TTR,DLE test,SVT,"</formula1>
    </dataValidation>
    <dataValidation type="list" allowBlank="1" showInputMessage="1" showErrorMessage="1" sqref="B30" xr:uid="{86D3858B-20F2-4163-BA91-4509DAD32CCF}">
      <formula1>"1e afname,…,Cito,PI-dictee,DLE test,SVT,Aarnoutse"</formula1>
    </dataValidation>
    <dataValidation type="list" allowBlank="1" showInputMessage="1" showErrorMessage="1" sqref="B15" xr:uid="{431A931B-A7F0-4879-BA4B-52199BA9DDC1}">
      <formula1>"2e afname,…,Cito,DLE test,SVT,Aarnoutse"</formula1>
    </dataValidation>
    <dataValidation type="list" allowBlank="1" showInputMessage="1" showErrorMessage="1" sqref="B14" xr:uid="{9C68D4B2-2A95-454D-9697-A4EED6EA4F86}">
      <formula1>"1e afname,…,Cito,DLE test,SVT,Aarnoutse"</formula1>
    </dataValidation>
    <dataValidation type="list" allowBlank="1" showInputMessage="1" showErrorMessage="1" sqref="B7" xr:uid="{4EEB9F05-AAEE-421A-AF4A-F34111619D41}">
      <formula1>"2e afname,…,EMT,DMT,DLE test,SVT,DLT,"</formula1>
    </dataValidation>
    <dataValidation type="list" allowBlank="1" showInputMessage="1" showErrorMessage="1" sqref="B6" xr:uid="{115CFB3A-B2CB-4F11-AAAB-D41E9BA06985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34548-FD81-4B83-82C9-E4C7CC2AAF2B}">
  <sheetPr>
    <tabColor indexed="47"/>
    <pageSetUpPr fitToPage="1"/>
  </sheetPr>
  <dimension ref="B1:AE52"/>
  <sheetViews>
    <sheetView showGridLines="0" showRowColHeaders="0" zoomScale="85" zoomScaleNormal="85" workbookViewId="0">
      <selection activeCell="D20" sqref="D20:H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52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52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524" priority="55" stopIfTrue="1" operator="greaterThanOrEqual">
      <formula>0.8</formula>
    </cfRule>
    <cfRule type="cellIs" dxfId="52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52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52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52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51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51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51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51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51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51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51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51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51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51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50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50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50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50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50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50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50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50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50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50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49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49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49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49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49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49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49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492" priority="10" stopIfTrue="1" operator="greaterThan">
      <formula>0.25</formula>
    </cfRule>
  </conditionalFormatting>
  <dataValidations count="12">
    <dataValidation type="list" allowBlank="1" showInputMessage="1" showErrorMessage="1" sqref="B23" xr:uid="{213A1B2B-6C48-427D-B0C4-EBAE89FECB13}">
      <formula1>"2e afname,…,Cito,"</formula1>
    </dataValidation>
    <dataValidation type="list" allowBlank="1" showInputMessage="1" showErrorMessage="1" sqref="B22" xr:uid="{442CF928-6786-4935-A7B8-EE58625B0C47}">
      <formula1>"1e afname,…,Cito,"</formula1>
    </dataValidation>
    <dataValidation type="list" allowBlank="1" showInputMessage="1" showErrorMessage="1" sqref="B46" xr:uid="{6BF4BA4B-DADA-425E-95F0-804081BC5486}">
      <formula1>"1e afname,…,Cito,DLE test,SVT,"</formula1>
    </dataValidation>
    <dataValidation type="list" allowBlank="1" showInputMessage="1" showErrorMessage="1" sqref="B31" xr:uid="{2C4D5F62-6230-4E18-8A03-86AD1D3ADF19}">
      <formula1>"2e afname,…,Cito,PI-dictee,DLE test,SVT,Aarnoutse"</formula1>
    </dataValidation>
    <dataValidation type="list" allowBlank="1" showInputMessage="1" showErrorMessage="1" sqref="B47" xr:uid="{0BC2060F-D9F6-4C6C-B6F7-0A71389AE34D}">
      <formula1>"2e afname,…,Cito,DLE test,SVT,"</formula1>
    </dataValidation>
    <dataValidation type="list" allowBlank="1" showInputMessage="1" showErrorMessage="1" sqref="B39" xr:uid="{EBDFA074-3685-4B85-9A1E-F064BA057021}">
      <formula1>"2e afname,…,TTR,DLE test,SVT,"</formula1>
    </dataValidation>
    <dataValidation type="list" allowBlank="1" showInputMessage="1" showErrorMessage="1" sqref="B38" xr:uid="{1E69BD77-AF40-4E13-9C7C-6B711EC5E370}">
      <formula1>"1e afname,…,TTR,DLE test,SVT,"</formula1>
    </dataValidation>
    <dataValidation type="list" allowBlank="1" showInputMessage="1" showErrorMessage="1" sqref="B30" xr:uid="{F690597C-DB8F-49DC-9D4C-B245F0F90959}">
      <formula1>"1e afname,…,Cito,PI-dictee,DLE test,SVT,Aarnoutse"</formula1>
    </dataValidation>
    <dataValidation type="list" allowBlank="1" showInputMessage="1" showErrorMessage="1" sqref="B15" xr:uid="{5E1BC1FA-512B-46E3-934F-2F3E99A0AF25}">
      <formula1>"2e afname,…,Cito,DLE test,SVT,Aarnoutse"</formula1>
    </dataValidation>
    <dataValidation type="list" allowBlank="1" showInputMessage="1" showErrorMessage="1" sqref="B14" xr:uid="{2039C8B8-D9A5-427D-B302-CA0325A05060}">
      <formula1>"1e afname,…,Cito,DLE test,SVT,Aarnoutse"</formula1>
    </dataValidation>
    <dataValidation type="list" allowBlank="1" showInputMessage="1" showErrorMessage="1" sqref="B7" xr:uid="{EECC3B2C-1CBC-4B26-B51D-E36A77D6F4A4}">
      <formula1>"2e afname,…,EMT,DMT,DLE test,SVT,DLT,"</formula1>
    </dataValidation>
    <dataValidation type="list" allowBlank="1" showInputMessage="1" showErrorMessage="1" sqref="B6" xr:uid="{D796857C-6664-42EB-8F72-0B73C84E8B31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688F2-8D80-495A-A090-90BC096A3703}">
  <sheetPr>
    <tabColor indexed="47"/>
    <pageSetUpPr fitToPage="1"/>
  </sheetPr>
  <dimension ref="B1:AK70"/>
  <sheetViews>
    <sheetView showGridLines="0" showRowColHeaders="0" zoomScale="75" zoomScaleNormal="75" workbookViewId="0">
      <selection activeCell="Z73" sqref="Z73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79</v>
      </c>
      <c r="C6" s="29"/>
      <c r="D6" s="82">
        <f>'groep 4(A) (3)'!D6</f>
        <v>0</v>
      </c>
      <c r="E6" s="82">
        <f>'groep 4(A) (3)'!E6</f>
        <v>0</v>
      </c>
      <c r="F6" s="82">
        <f>'groep 4(A) (3)'!F6</f>
        <v>0</v>
      </c>
      <c r="G6" s="82">
        <f>'groep 4(A) (3)'!G6</f>
        <v>0</v>
      </c>
      <c r="H6" s="82">
        <f>'groep 4(A)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80</v>
      </c>
      <c r="C7" s="29"/>
      <c r="D7" s="82">
        <f>'groep 4(A) (3)'!D7</f>
        <v>0</v>
      </c>
      <c r="E7" s="82">
        <f>'groep 4(A) (3)'!E7</f>
        <v>0</v>
      </c>
      <c r="F7" s="82">
        <f>'groep 4(A) (3)'!F7</f>
        <v>0</v>
      </c>
      <c r="G7" s="82">
        <f>'groep 4(A) (3)'!G7</f>
        <v>0</v>
      </c>
      <c r="H7" s="82">
        <f>'groep 4(A)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81</v>
      </c>
      <c r="C8" s="29"/>
      <c r="D8" s="82">
        <f>'groep 4B (3)'!D6</f>
        <v>0</v>
      </c>
      <c r="E8" s="82">
        <f>'groep 4B (3)'!E6</f>
        <v>0</v>
      </c>
      <c r="F8" s="82">
        <f>'groep 4B (3)'!F6</f>
        <v>0</v>
      </c>
      <c r="G8" s="82">
        <f>'groep 4B (3)'!G6</f>
        <v>0</v>
      </c>
      <c r="H8" s="82">
        <f>'groep 4B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82</v>
      </c>
      <c r="C9" s="28"/>
      <c r="D9" s="82">
        <f>'groep 4B (3)'!D7</f>
        <v>0</v>
      </c>
      <c r="E9" s="82">
        <f>'groep 4B (3)'!E7</f>
        <v>0</v>
      </c>
      <c r="F9" s="82">
        <f>'groep 4B (3)'!F7</f>
        <v>0</v>
      </c>
      <c r="G9" s="82">
        <f>'groep 4B (3)'!G7</f>
        <v>0</v>
      </c>
      <c r="H9" s="82">
        <f>'groep 4B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83</v>
      </c>
      <c r="C10" s="28"/>
      <c r="D10" s="82">
        <f>'groep 4C (3)'!D6</f>
        <v>0</v>
      </c>
      <c r="E10" s="82">
        <f>'groep 4C (3)'!E6</f>
        <v>0</v>
      </c>
      <c r="F10" s="82">
        <f>'groep 4C (3)'!F6</f>
        <v>0</v>
      </c>
      <c r="G10" s="82">
        <f>'groep 4C (3)'!G6</f>
        <v>0</v>
      </c>
      <c r="H10" s="82">
        <f>'groep 4C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84</v>
      </c>
      <c r="C11" s="28"/>
      <c r="D11" s="82">
        <f>'groep 4C (3)'!D7</f>
        <v>0</v>
      </c>
      <c r="E11" s="82">
        <f>'groep 4C (3)'!E7</f>
        <v>0</v>
      </c>
      <c r="F11" s="82">
        <f>'groep 4C (3)'!F7</f>
        <v>0</v>
      </c>
      <c r="G11" s="82">
        <f>'groep 4C (3)'!G7</f>
        <v>0</v>
      </c>
      <c r="H11" s="82">
        <f>'groep 4C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79</v>
      </c>
      <c r="C17" s="29"/>
      <c r="D17" s="82">
        <f>'groep 4(A) (3)'!D14</f>
        <v>0</v>
      </c>
      <c r="E17" s="82">
        <f>'groep 4(A) (3)'!E14</f>
        <v>0</v>
      </c>
      <c r="F17" s="82">
        <f>'groep 4(A) (3)'!F14</f>
        <v>0</v>
      </c>
      <c r="G17" s="82">
        <f>'groep 4(A) (3)'!G14</f>
        <v>0</v>
      </c>
      <c r="H17" s="82">
        <f>'groep 4(A)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80</v>
      </c>
      <c r="C18" s="29"/>
      <c r="D18" s="82">
        <f>'groep 4(A) (3)'!D15</f>
        <v>0</v>
      </c>
      <c r="E18" s="82">
        <f>'groep 4(A) (3)'!E15</f>
        <v>0</v>
      </c>
      <c r="F18" s="82">
        <f>'groep 4(A) (3)'!F15</f>
        <v>0</v>
      </c>
      <c r="G18" s="82">
        <f>'groep 4(A) (3)'!G15</f>
        <v>0</v>
      </c>
      <c r="H18" s="82">
        <f>'groep 4(A)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81</v>
      </c>
      <c r="C19" s="29"/>
      <c r="D19" s="82">
        <f>'groep 4B (3)'!D14</f>
        <v>0</v>
      </c>
      <c r="E19" s="82">
        <f>'groep 4B (3)'!E14</f>
        <v>0</v>
      </c>
      <c r="F19" s="82">
        <f>'groep 4B (3)'!F14</f>
        <v>0</v>
      </c>
      <c r="G19" s="82">
        <f>'groep 4B (3)'!G14</f>
        <v>0</v>
      </c>
      <c r="H19" s="82">
        <f>'groep 4B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82</v>
      </c>
      <c r="C20" s="28"/>
      <c r="D20" s="82">
        <f>'groep 4B (3)'!D15</f>
        <v>0</v>
      </c>
      <c r="E20" s="82">
        <f>'groep 4B (3)'!E15</f>
        <v>0</v>
      </c>
      <c r="F20" s="82">
        <f>'groep 4B (3)'!F15</f>
        <v>0</v>
      </c>
      <c r="G20" s="82">
        <f>'groep 4B (3)'!G15</f>
        <v>0</v>
      </c>
      <c r="H20" s="82">
        <f>'groep 4B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83</v>
      </c>
      <c r="C21" s="28"/>
      <c r="D21" s="82">
        <f>'groep 4C (3)'!D14</f>
        <v>0</v>
      </c>
      <c r="E21" s="82">
        <f>'groep 4C (3)'!E14</f>
        <v>0</v>
      </c>
      <c r="F21" s="82">
        <f>'groep 4C (3)'!F14</f>
        <v>0</v>
      </c>
      <c r="G21" s="82">
        <f>'groep 4C (3)'!G14</f>
        <v>0</v>
      </c>
      <c r="H21" s="82">
        <f>'groep 4C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84</v>
      </c>
      <c r="C22" s="28"/>
      <c r="D22" s="82">
        <f>'groep 4C (3)'!D15</f>
        <v>0</v>
      </c>
      <c r="E22" s="82">
        <f>'groep 4C (3)'!E15</f>
        <v>0</v>
      </c>
      <c r="F22" s="82">
        <f>'groep 4C (3)'!F15</f>
        <v>0</v>
      </c>
      <c r="G22" s="82">
        <f>'groep 4C (3)'!G15</f>
        <v>0</v>
      </c>
      <c r="H22" s="82">
        <f>'groep 4C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79</v>
      </c>
      <c r="C28" s="29"/>
      <c r="D28" s="82">
        <f>'groep 4(A) (3)'!D22</f>
        <v>0</v>
      </c>
      <c r="E28" s="82">
        <f>'groep 4(A) (3)'!E22</f>
        <v>0</v>
      </c>
      <c r="F28" s="82">
        <f>'groep 4(A) (3)'!F22</f>
        <v>0</v>
      </c>
      <c r="G28" s="82">
        <f>'groep 4(A) (3)'!G22</f>
        <v>0</v>
      </c>
      <c r="H28" s="82">
        <f>'groep 4(A)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80</v>
      </c>
      <c r="C29" s="29"/>
      <c r="D29" s="82">
        <f>'groep 4(A) (3)'!D23</f>
        <v>0</v>
      </c>
      <c r="E29" s="82">
        <f>'groep 4(A) (3)'!E23</f>
        <v>0</v>
      </c>
      <c r="F29" s="82">
        <f>'groep 4(A) (3)'!F23</f>
        <v>0</v>
      </c>
      <c r="G29" s="82">
        <f>'groep 4(A) (3)'!G23</f>
        <v>0</v>
      </c>
      <c r="H29" s="82">
        <f>'groep 4(A)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81</v>
      </c>
      <c r="C30" s="29"/>
      <c r="D30" s="82">
        <f>'groep 4B (3)'!D22</f>
        <v>0</v>
      </c>
      <c r="E30" s="82">
        <f>'groep 4B (3)'!E22</f>
        <v>0</v>
      </c>
      <c r="F30" s="82">
        <f>'groep 4B (3)'!F22</f>
        <v>0</v>
      </c>
      <c r="G30" s="82">
        <f>'groep 4B (3)'!G22</f>
        <v>0</v>
      </c>
      <c r="H30" s="82">
        <f>'groep 4B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82</v>
      </c>
      <c r="C31" s="28"/>
      <c r="D31" s="82">
        <f>'groep 4B (3)'!D23</f>
        <v>0</v>
      </c>
      <c r="E31" s="82">
        <f>'groep 4B (3)'!E23</f>
        <v>0</v>
      </c>
      <c r="F31" s="82">
        <f>'groep 4B (3)'!F23</f>
        <v>0</v>
      </c>
      <c r="G31" s="82">
        <f>'groep 4B (3)'!G23</f>
        <v>0</v>
      </c>
      <c r="H31" s="82">
        <f>'groep 4B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83</v>
      </c>
      <c r="C32" s="28"/>
      <c r="D32" s="82">
        <f>'groep 4C (3)'!D22</f>
        <v>0</v>
      </c>
      <c r="E32" s="82">
        <f>'groep 4C (3)'!E22</f>
        <v>0</v>
      </c>
      <c r="F32" s="82">
        <f>'groep 4C (3)'!F22</f>
        <v>0</v>
      </c>
      <c r="G32" s="82">
        <f>'groep 4C (3)'!G22</f>
        <v>0</v>
      </c>
      <c r="H32" s="82">
        <f>'groep 4C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84</v>
      </c>
      <c r="C33" s="28"/>
      <c r="D33" s="82">
        <f>'groep 4C (3)'!D23</f>
        <v>0</v>
      </c>
      <c r="E33" s="82">
        <f>'groep 4C (3)'!E23</f>
        <v>0</v>
      </c>
      <c r="F33" s="82">
        <f>'groep 4C (3)'!F23</f>
        <v>0</v>
      </c>
      <c r="G33" s="82">
        <f>'groep 4C (3)'!G23</f>
        <v>0</v>
      </c>
      <c r="H33" s="82">
        <f>'groep 4C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79</v>
      </c>
      <c r="C39" s="29"/>
      <c r="D39" s="82">
        <f>'groep 4(A) (3)'!D30</f>
        <v>0</v>
      </c>
      <c r="E39" s="82">
        <f>'groep 4(A) (3)'!E30</f>
        <v>0</v>
      </c>
      <c r="F39" s="82">
        <f>'groep 4(A) (3)'!F30</f>
        <v>0</v>
      </c>
      <c r="G39" s="82">
        <f>'groep 4(A) (3)'!G30</f>
        <v>0</v>
      </c>
      <c r="H39" s="82">
        <f>'groep 4(A)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80</v>
      </c>
      <c r="C40" s="29"/>
      <c r="D40" s="82">
        <f>'groep 4(A) (3)'!D31</f>
        <v>0</v>
      </c>
      <c r="E40" s="82">
        <f>'groep 4(A) (3)'!E31</f>
        <v>0</v>
      </c>
      <c r="F40" s="82">
        <f>'groep 4(A) (3)'!F31</f>
        <v>0</v>
      </c>
      <c r="G40" s="82">
        <f>'groep 4(A) (3)'!G31</f>
        <v>0</v>
      </c>
      <c r="H40" s="82">
        <f>'groep 4(A)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81</v>
      </c>
      <c r="C41" s="29"/>
      <c r="D41" s="82">
        <f>'groep 4B (3)'!D30</f>
        <v>0</v>
      </c>
      <c r="E41" s="82">
        <f>'groep 4B (3)'!E30</f>
        <v>0</v>
      </c>
      <c r="F41" s="82">
        <f>'groep 4B (3)'!F30</f>
        <v>0</v>
      </c>
      <c r="G41" s="82">
        <f>'groep 4B (3)'!G30</f>
        <v>0</v>
      </c>
      <c r="H41" s="82">
        <f>'groep 4B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82</v>
      </c>
      <c r="C42" s="28"/>
      <c r="D42" s="82">
        <f>'groep 4B (3)'!D31</f>
        <v>0</v>
      </c>
      <c r="E42" s="82">
        <f>'groep 4B (3)'!E31</f>
        <v>0</v>
      </c>
      <c r="F42" s="82">
        <f>'groep 4B (3)'!F31</f>
        <v>0</v>
      </c>
      <c r="G42" s="82">
        <f>'groep 4B (3)'!G31</f>
        <v>0</v>
      </c>
      <c r="H42" s="82">
        <f>'groep 4B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83</v>
      </c>
      <c r="C43" s="28"/>
      <c r="D43" s="82">
        <f>'groep 4C (3)'!D30</f>
        <v>0</v>
      </c>
      <c r="E43" s="82">
        <f>'groep 4C (3)'!E30</f>
        <v>0</v>
      </c>
      <c r="F43" s="82">
        <f>'groep 4C (3)'!F30</f>
        <v>0</v>
      </c>
      <c r="G43" s="82">
        <f>'groep 4C (3)'!G30</f>
        <v>0</v>
      </c>
      <c r="H43" s="82">
        <f>'groep 4C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84</v>
      </c>
      <c r="C44" s="28"/>
      <c r="D44" s="82">
        <f>'groep 4C (3)'!D31</f>
        <v>0</v>
      </c>
      <c r="E44" s="82">
        <f>'groep 4C (3)'!E31</f>
        <v>0</v>
      </c>
      <c r="F44" s="82">
        <f>'groep 4C (3)'!F31</f>
        <v>0</v>
      </c>
      <c r="G44" s="82">
        <f>'groep 4C (3)'!G31</f>
        <v>0</v>
      </c>
      <c r="H44" s="82">
        <f>'groep 4C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79</v>
      </c>
      <c r="C50" s="29"/>
      <c r="D50" s="82">
        <f>'groep 4(A) (3)'!D38</f>
        <v>0</v>
      </c>
      <c r="E50" s="82">
        <f>'groep 4(A) (3)'!E38</f>
        <v>0</v>
      </c>
      <c r="F50" s="82">
        <f>'groep 4(A) (3)'!F38</f>
        <v>0</v>
      </c>
      <c r="G50" s="82">
        <f>'groep 4(A) (3)'!G38</f>
        <v>0</v>
      </c>
      <c r="H50" s="82">
        <f>'groep 4(A) (3)'!H38</f>
        <v>0</v>
      </c>
      <c r="I50" s="83">
        <f t="shared" ref="I50:I57" si="4">SUM(D50:H50)</f>
        <v>0</v>
      </c>
    </row>
    <row r="51" spans="2:13" x14ac:dyDescent="0.25">
      <c r="B51" s="29" t="s">
        <v>80</v>
      </c>
      <c r="C51" s="29"/>
      <c r="D51" s="82">
        <f>'groep 4(A) (3)'!D39</f>
        <v>0</v>
      </c>
      <c r="E51" s="82">
        <f>'groep 4(A) (3)'!E39</f>
        <v>0</v>
      </c>
      <c r="F51" s="82">
        <f>'groep 4(A) (3)'!F39</f>
        <v>0</v>
      </c>
      <c r="G51" s="82">
        <f>'groep 4(A) (3)'!G39</f>
        <v>0</v>
      </c>
      <c r="H51" s="82">
        <f>'groep 4(A) (3)'!H39</f>
        <v>0</v>
      </c>
      <c r="I51" s="83">
        <f t="shared" si="4"/>
        <v>0</v>
      </c>
    </row>
    <row r="52" spans="2:13" x14ac:dyDescent="0.25">
      <c r="B52" s="29" t="s">
        <v>81</v>
      </c>
      <c r="C52" s="29"/>
      <c r="D52" s="82">
        <f>'groep 4B (3)'!D38</f>
        <v>0</v>
      </c>
      <c r="E52" s="82">
        <f>'groep 4B (3)'!E38</f>
        <v>0</v>
      </c>
      <c r="F52" s="82">
        <f>'groep 4B (3)'!F38</f>
        <v>0</v>
      </c>
      <c r="G52" s="82">
        <f>'groep 4B (3)'!G38</f>
        <v>0</v>
      </c>
      <c r="H52" s="82">
        <f>'groep 4B (3)'!H38</f>
        <v>0</v>
      </c>
      <c r="I52" s="83">
        <f t="shared" si="4"/>
        <v>0</v>
      </c>
    </row>
    <row r="53" spans="2:13" x14ac:dyDescent="0.25">
      <c r="B53" s="29" t="s">
        <v>82</v>
      </c>
      <c r="C53" s="28"/>
      <c r="D53" s="82">
        <f>'groep 4B (3)'!D39</f>
        <v>0</v>
      </c>
      <c r="E53" s="82">
        <f>'groep 4B (3)'!E39</f>
        <v>0</v>
      </c>
      <c r="F53" s="82">
        <f>'groep 4B (3)'!F39</f>
        <v>0</v>
      </c>
      <c r="G53" s="82">
        <f>'groep 4B (3)'!G39</f>
        <v>0</v>
      </c>
      <c r="H53" s="82">
        <f>'groep 4B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83</v>
      </c>
      <c r="C54" s="28"/>
      <c r="D54" s="82">
        <f>'groep 4C (3)'!D38</f>
        <v>0</v>
      </c>
      <c r="E54" s="82">
        <f>'groep 4C (3)'!E38</f>
        <v>0</v>
      </c>
      <c r="F54" s="82">
        <f>'groep 4C (3)'!F38</f>
        <v>0</v>
      </c>
      <c r="G54" s="82">
        <f>'groep 4C (3)'!G38</f>
        <v>0</v>
      </c>
      <c r="H54" s="82">
        <f>'groep 4C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84</v>
      </c>
      <c r="C55" s="28"/>
      <c r="D55" s="82">
        <f>'groep 4C (3)'!D39</f>
        <v>0</v>
      </c>
      <c r="E55" s="82">
        <f>'groep 4C (3)'!E39</f>
        <v>0</v>
      </c>
      <c r="F55" s="82">
        <f>'groep 4C (3)'!F39</f>
        <v>0</v>
      </c>
      <c r="G55" s="82">
        <f>'groep 4C (3)'!G39</f>
        <v>0</v>
      </c>
      <c r="H55" s="82">
        <f>'groep 4C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79</v>
      </c>
      <c r="C61" s="29"/>
      <c r="D61" s="82">
        <f>'groep 4(A) (3)'!D46</f>
        <v>0</v>
      </c>
      <c r="E61" s="82">
        <f>'groep 4(A) (3)'!E46</f>
        <v>0</v>
      </c>
      <c r="F61" s="82">
        <f>'groep 4(A) (3)'!F46</f>
        <v>0</v>
      </c>
      <c r="G61" s="82">
        <f>'groep 4(A) (3)'!G46</f>
        <v>0</v>
      </c>
      <c r="H61" s="82">
        <f>'groep 4(A)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80</v>
      </c>
      <c r="C62" s="29"/>
      <c r="D62" s="82">
        <f>'groep 4(A) (3)'!D47</f>
        <v>0</v>
      </c>
      <c r="E62" s="82">
        <f>'groep 4(A) (3)'!E47</f>
        <v>0</v>
      </c>
      <c r="F62" s="82">
        <f>'groep 4(A) (3)'!F47</f>
        <v>0</v>
      </c>
      <c r="G62" s="82">
        <f>'groep 4(A) (3)'!G47</f>
        <v>0</v>
      </c>
      <c r="H62" s="82">
        <f>'groep 4(A)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81</v>
      </c>
      <c r="C63" s="29"/>
      <c r="D63" s="82">
        <f>'groep 4B (3)'!D46</f>
        <v>0</v>
      </c>
      <c r="E63" s="82">
        <f>'groep 4B (3)'!E46</f>
        <v>0</v>
      </c>
      <c r="F63" s="82">
        <f>'groep 4B (3)'!F46</f>
        <v>0</v>
      </c>
      <c r="G63" s="82">
        <f>'groep 4B (3)'!G46</f>
        <v>0</v>
      </c>
      <c r="H63" s="82">
        <f>'groep 4B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82</v>
      </c>
      <c r="C64" s="28"/>
      <c r="D64" s="82">
        <f>'groep 4B (3)'!D47</f>
        <v>0</v>
      </c>
      <c r="E64" s="82">
        <f>'groep 4B (3)'!E47</f>
        <v>0</v>
      </c>
      <c r="F64" s="82">
        <f>'groep 4B (3)'!F47</f>
        <v>0</v>
      </c>
      <c r="G64" s="82">
        <f>'groep 4B (3)'!G47</f>
        <v>0</v>
      </c>
      <c r="H64" s="82">
        <f>'groep 4B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83</v>
      </c>
      <c r="C65" s="28"/>
      <c r="D65" s="82">
        <f>'groep 4C (3)'!D46</f>
        <v>0</v>
      </c>
      <c r="E65" s="82">
        <f>'groep 4C (3)'!E46</f>
        <v>0</v>
      </c>
      <c r="F65" s="82">
        <f>'groep 4C (3)'!F46</f>
        <v>0</v>
      </c>
      <c r="G65" s="82">
        <f>'groep 4C (3)'!G46</f>
        <v>0</v>
      </c>
      <c r="H65" s="82">
        <f>'groep 4C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84</v>
      </c>
      <c r="C66" s="28"/>
      <c r="D66" s="82">
        <f>'groep 4C (3)'!D47</f>
        <v>0</v>
      </c>
      <c r="E66" s="82">
        <f>'groep 4C (3)'!E47</f>
        <v>0</v>
      </c>
      <c r="F66" s="82">
        <f>'groep 4C (3)'!F47</f>
        <v>0</v>
      </c>
      <c r="G66" s="82">
        <f>'groep 4C (3)'!G47</f>
        <v>0</v>
      </c>
      <c r="H66" s="82">
        <f>'groep 4C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49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49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489" priority="5" stopIfTrue="1" operator="greaterThanOrEqual">
      <formula>0.8</formula>
    </cfRule>
    <cfRule type="cellIs" dxfId="48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48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F50C0-FF1B-4092-8EAD-2A8D0A92DB1D}">
  <sheetPr>
    <tabColor indexed="42"/>
    <pageSetUpPr fitToPage="1"/>
  </sheetPr>
  <dimension ref="B1:AE52"/>
  <sheetViews>
    <sheetView showGridLines="0" showRowColHeaders="0" zoomScale="85" zoomScaleNormal="85" workbookViewId="0">
      <selection activeCell="Y9" sqref="Y9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48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48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484" priority="55" stopIfTrue="1" operator="greaterThanOrEqual">
      <formula>0.8</formula>
    </cfRule>
    <cfRule type="cellIs" dxfId="48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48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48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48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47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47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47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47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47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47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47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47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47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47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46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46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46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46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46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46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46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46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46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46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45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45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45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45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45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45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45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452" priority="10" stopIfTrue="1" operator="greaterThan">
      <formula>0.25</formula>
    </cfRule>
  </conditionalFormatting>
  <dataValidations count="12">
    <dataValidation type="list" allowBlank="1" showInputMessage="1" showErrorMessage="1" sqref="B23" xr:uid="{321ACD21-2A8B-4310-9AC0-587A98326BAD}">
      <formula1>"2e afname,…,Cito,"</formula1>
    </dataValidation>
    <dataValidation type="list" allowBlank="1" showInputMessage="1" showErrorMessage="1" sqref="B22" xr:uid="{69F6F8F8-0CFE-4D93-A7FB-1792004298D3}">
      <formula1>"1e afname,…,Cito,"</formula1>
    </dataValidation>
    <dataValidation type="list" allowBlank="1" showInputMessage="1" showErrorMessage="1" sqref="B46" xr:uid="{BC4C0E86-0848-4543-8AC0-7AD8C77A5FEC}">
      <formula1>"1e afname,…,Cito,DLE test,SVT,"</formula1>
    </dataValidation>
    <dataValidation type="list" allowBlank="1" showInputMessage="1" showErrorMessage="1" sqref="B31" xr:uid="{273260CD-FCA7-48FB-A0DF-3CCD81CF28CA}">
      <formula1>"2e afname,…,Cito,PI-dictee,DLE test,SVT,Aarnoutse"</formula1>
    </dataValidation>
    <dataValidation type="list" allowBlank="1" showInputMessage="1" showErrorMessage="1" sqref="B47" xr:uid="{2D898762-78C2-49D5-8CED-0C80C48AF78C}">
      <formula1>"2e afname,…,Cito,DLE test,SVT,"</formula1>
    </dataValidation>
    <dataValidation type="list" allowBlank="1" showInputMessage="1" showErrorMessage="1" sqref="B39" xr:uid="{B6DBD2E4-3B32-4D3B-AC66-9352B1C7F401}">
      <formula1>"2e afname,…,TTR,DLE test,SVT,"</formula1>
    </dataValidation>
    <dataValidation type="list" allowBlank="1" showInputMessage="1" showErrorMessage="1" sqref="B38" xr:uid="{C2E90621-401D-4AEE-9BFE-EE07C126E97C}">
      <formula1>"1e afname,…,TTR,DLE test,SVT,"</formula1>
    </dataValidation>
    <dataValidation type="list" allowBlank="1" showInputMessage="1" showErrorMessage="1" sqref="B30" xr:uid="{964B332E-1483-4967-B184-9B548FC1321A}">
      <formula1>"1e afname,…,Cito,PI-dictee,DLE test,SVT,Aarnoutse"</formula1>
    </dataValidation>
    <dataValidation type="list" allowBlank="1" showInputMessage="1" showErrorMessage="1" sqref="B15" xr:uid="{D13EAF00-650C-47F9-9853-2B26A1E15F94}">
      <formula1>"2e afname,…,Cito,DLE test,SVT,Aarnoutse"</formula1>
    </dataValidation>
    <dataValidation type="list" allowBlank="1" showInputMessage="1" showErrorMessage="1" sqref="B14" xr:uid="{F71556F1-7AAF-4489-B788-CA823669EC49}">
      <formula1>"1e afname,…,Cito,DLE test,SVT,Aarnoutse"</formula1>
    </dataValidation>
    <dataValidation type="list" allowBlank="1" showInputMessage="1" showErrorMessage="1" sqref="B7" xr:uid="{EBC17E98-5F13-4273-B5E3-E6D0151D7988}">
      <formula1>"2e afname,…,EMT,DMT,DLE test,SVT,DLT,"</formula1>
    </dataValidation>
    <dataValidation type="list" allowBlank="1" showInputMessage="1" showErrorMessage="1" sqref="B6" xr:uid="{FCF9F4E2-16E5-4B62-B6D4-E610DD0A27EF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FAEFF-AC71-462B-842F-A4BFDDA3285F}">
  <sheetPr>
    <tabColor indexed="42"/>
    <pageSetUpPr fitToPage="1"/>
  </sheetPr>
  <dimension ref="B1:AE52"/>
  <sheetViews>
    <sheetView showGridLines="0" showRowColHeaders="0" zoomScale="85" zoomScaleNormal="85" workbookViewId="0">
      <selection activeCell="Y7" sqref="Y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45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45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449" priority="55" stopIfTrue="1" operator="greaterThanOrEqual">
      <formula>0.8</formula>
    </cfRule>
    <cfRule type="cellIs" dxfId="44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44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44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44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44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44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44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44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44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43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43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43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43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43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43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43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43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43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43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42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42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42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42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42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42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42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42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42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42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41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41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417" priority="10" stopIfTrue="1" operator="greaterThan">
      <formula>0.25</formula>
    </cfRule>
  </conditionalFormatting>
  <dataValidations count="12">
    <dataValidation type="list" allowBlank="1" showInputMessage="1" showErrorMessage="1" sqref="B6" xr:uid="{5D1DA7A5-20C7-42A7-B25B-AF4E91A9F8EF}">
      <formula1>"1e afname,…,EMT,DMT,SVT,DLE test,DLT,"</formula1>
    </dataValidation>
    <dataValidation type="list" allowBlank="1" showInputMessage="1" showErrorMessage="1" sqref="B7" xr:uid="{66D198A7-C09E-4502-84FA-1F413C93F61E}">
      <formula1>"2e afname,…,EMT,DMT,DLE test,SVT,DLT,"</formula1>
    </dataValidation>
    <dataValidation type="list" allowBlank="1" showInputMessage="1" showErrorMessage="1" sqref="B14" xr:uid="{5D771E8C-134E-40A5-B727-D58EE5D95448}">
      <formula1>"1e afname,…,Cito,DLE test,SVT,Aarnoutse"</formula1>
    </dataValidation>
    <dataValidation type="list" allowBlank="1" showInputMessage="1" showErrorMessage="1" sqref="B15" xr:uid="{EC5771E9-E776-48BB-B710-E3D77851D691}">
      <formula1>"2e afname,…,Cito,DLE test,SVT,Aarnoutse"</formula1>
    </dataValidation>
    <dataValidation type="list" allowBlank="1" showInputMessage="1" showErrorMessage="1" sqref="B30" xr:uid="{BB358C05-9F60-4767-B2AC-BCBBB56C0966}">
      <formula1>"1e afname,…,Cito,PI-dictee,DLE test,SVT,Aarnoutse"</formula1>
    </dataValidation>
    <dataValidation type="list" allowBlank="1" showInputMessage="1" showErrorMessage="1" sqref="B38" xr:uid="{6B902425-F462-4B21-B0A1-881FE5682837}">
      <formula1>"1e afname,…,TTR,DLE test,SVT,"</formula1>
    </dataValidation>
    <dataValidation type="list" allowBlank="1" showInputMessage="1" showErrorMessage="1" sqref="B39" xr:uid="{7A4FAC25-59BB-4848-9729-721C2D436475}">
      <formula1>"2e afname,…,TTR,DLE test,SVT,"</formula1>
    </dataValidation>
    <dataValidation type="list" allowBlank="1" showInputMessage="1" showErrorMessage="1" sqref="B47" xr:uid="{CEA05CEE-98E5-47EB-8535-B014B9D9CE76}">
      <formula1>"2e afname,…,Cito,DLE test,SVT,"</formula1>
    </dataValidation>
    <dataValidation type="list" allowBlank="1" showInputMessage="1" showErrorMessage="1" sqref="B31" xr:uid="{4B618EF6-E030-407C-B47B-7EB917596F34}">
      <formula1>"2e afname,…,Cito,PI-dictee,DLE test,SVT,Aarnoutse"</formula1>
    </dataValidation>
    <dataValidation type="list" allowBlank="1" showInputMessage="1" showErrorMessage="1" sqref="B46" xr:uid="{051B75AF-C2DE-4BF4-901E-3D5DADC766D8}">
      <formula1>"1e afname,…,Cito,DLE test,SVT,"</formula1>
    </dataValidation>
    <dataValidation type="list" allowBlank="1" showInputMessage="1" showErrorMessage="1" sqref="B22" xr:uid="{E8AFF4F5-9F1D-4C33-9F7B-54DF677BCB58}">
      <formula1>"1e afname,…,Cito,"</formula1>
    </dataValidation>
    <dataValidation type="list" allowBlank="1" showInputMessage="1" showErrorMessage="1" sqref="B23" xr:uid="{314C80CA-1095-452C-B85A-D6282AE4D93E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6FBA-7191-448D-B11A-7451A88653D6}">
  <sheetPr>
    <tabColor indexed="42"/>
    <pageSetUpPr fitToPage="1"/>
  </sheetPr>
  <dimension ref="B1:AE52"/>
  <sheetViews>
    <sheetView showGridLines="0" showRowColHeaders="0" zoomScale="85" zoomScaleNormal="85" workbookViewId="0">
      <selection activeCell="Y15" sqref="Y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41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41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414" priority="55" stopIfTrue="1" operator="greaterThanOrEqual">
      <formula>0.8</formula>
    </cfRule>
    <cfRule type="cellIs" dxfId="41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41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41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41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40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40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40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40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40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40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40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40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40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40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39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39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39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39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39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39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39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39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39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39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38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38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38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38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38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38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38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382" priority="10" stopIfTrue="1" operator="greaterThan">
      <formula>0.25</formula>
    </cfRule>
  </conditionalFormatting>
  <dataValidations count="12">
    <dataValidation type="list" allowBlank="1" showInputMessage="1" showErrorMessage="1" sqref="B6" xr:uid="{ED87FA3B-2C0C-4B1C-8436-1C8E96E3C216}">
      <formula1>"1e afname,…,EMT,DMT,SVT,DLE test,DLT,"</formula1>
    </dataValidation>
    <dataValidation type="list" allowBlank="1" showInputMessage="1" showErrorMessage="1" sqref="B7" xr:uid="{A86AB6A3-7FE1-49C2-9A9B-7EAF0A598A19}">
      <formula1>"2e afname,…,EMT,DMT,DLE test,SVT,DLT,"</formula1>
    </dataValidation>
    <dataValidation type="list" allowBlank="1" showInputMessage="1" showErrorMessage="1" sqref="B14" xr:uid="{ACA374F1-F644-4C49-8737-F9FDD7D20D46}">
      <formula1>"1e afname,…,Cito,DLE test,SVT,Aarnoutse"</formula1>
    </dataValidation>
    <dataValidation type="list" allowBlank="1" showInputMessage="1" showErrorMessage="1" sqref="B15" xr:uid="{BCDE8747-52CA-47AE-B5AE-24E15C76F6BC}">
      <formula1>"2e afname,…,Cito,DLE test,SVT,Aarnoutse"</formula1>
    </dataValidation>
    <dataValidation type="list" allowBlank="1" showInputMessage="1" showErrorMessage="1" sqref="B30" xr:uid="{EDBF0FA6-5BFC-49BC-AFD2-667DA72A4CB9}">
      <formula1>"1e afname,…,Cito,PI-dictee,DLE test,SVT,Aarnoutse"</formula1>
    </dataValidation>
    <dataValidation type="list" allowBlank="1" showInputMessage="1" showErrorMessage="1" sqref="B38" xr:uid="{9AFCE3B2-7ABB-4252-B888-798C3DB18B5E}">
      <formula1>"1e afname,…,TTR,DLE test,SVT,"</formula1>
    </dataValidation>
    <dataValidation type="list" allowBlank="1" showInputMessage="1" showErrorMessage="1" sqref="B39" xr:uid="{8D516C4B-5A55-4A12-A1DD-D6A40C610869}">
      <formula1>"2e afname,…,TTR,DLE test,SVT,"</formula1>
    </dataValidation>
    <dataValidation type="list" allowBlank="1" showInputMessage="1" showErrorMessage="1" sqref="B47" xr:uid="{F552E926-2689-49AB-8AAE-DCE3C9514D17}">
      <formula1>"2e afname,…,Cito,DLE test,SVT,"</formula1>
    </dataValidation>
    <dataValidation type="list" allowBlank="1" showInputMessage="1" showErrorMessage="1" sqref="B31" xr:uid="{3E889CF8-7EBF-4112-84AC-A33E0D70BDEA}">
      <formula1>"2e afname,…,Cito,PI-dictee,DLE test,SVT,Aarnoutse"</formula1>
    </dataValidation>
    <dataValidation type="list" allowBlank="1" showInputMessage="1" showErrorMessage="1" sqref="B46" xr:uid="{A4A950DD-7037-423F-B3CA-4EDB6FD80DEF}">
      <formula1>"1e afname,…,Cito,DLE test,SVT,"</formula1>
    </dataValidation>
    <dataValidation type="list" allowBlank="1" showInputMessage="1" showErrorMessage="1" sqref="B22" xr:uid="{DFD9A799-166B-48E0-BDC7-6915688BBC22}">
      <formula1>"1e afname,…,Cito,"</formula1>
    </dataValidation>
    <dataValidation type="list" allowBlank="1" showInputMessage="1" showErrorMessage="1" sqref="B23" xr:uid="{71479196-7519-4278-92C3-E32764E6BC6E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5"/>
    <pageSetUpPr fitToPage="1"/>
  </sheetPr>
  <dimension ref="B1:AE52"/>
  <sheetViews>
    <sheetView showGridLines="0" showRowColHeaders="0" zoomScale="85" zoomScaleNormal="85" workbookViewId="0">
      <selection activeCell="X14" sqref="X1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2085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084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083" priority="55" stopIfTrue="1" operator="greaterThanOrEqual">
      <formula>0.8</formula>
    </cfRule>
    <cfRule type="cellIs" dxfId="2082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081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080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079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078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077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076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075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074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073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072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071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070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069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068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067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066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065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064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063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062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061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060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059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058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057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056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055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054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053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052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051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300-000000000000}">
      <formula1>"1e afname,…,EMT,DMT,SVT,DLE test,DLT,"</formula1>
    </dataValidation>
    <dataValidation type="list" allowBlank="1" showInputMessage="1" showErrorMessage="1" sqref="B7" xr:uid="{00000000-0002-0000-0300-000001000000}">
      <formula1>"2e afname,…,EMT,DMT,DLE test,SVT,DLT,"</formula1>
    </dataValidation>
    <dataValidation type="list" allowBlank="1" showInputMessage="1" showErrorMessage="1" sqref="B14" xr:uid="{00000000-0002-0000-0300-000002000000}">
      <formula1>"1e afname,…,Cito,DLE test,SVT,Aarnoutse"</formula1>
    </dataValidation>
    <dataValidation type="list" allowBlank="1" showInputMessage="1" showErrorMessage="1" sqref="B15" xr:uid="{00000000-0002-0000-0300-000003000000}">
      <formula1>"2e afname,…,Cito,DLE test,SVT,Aarnoutse"</formula1>
    </dataValidation>
    <dataValidation type="list" allowBlank="1" showInputMessage="1" showErrorMessage="1" sqref="B30" xr:uid="{00000000-0002-0000-0300-000004000000}">
      <formula1>"1e afname,…,Cito,PI-dictee,DLE test,SVT,Aarnoutse"</formula1>
    </dataValidation>
    <dataValidation type="list" allowBlank="1" showInputMessage="1" showErrorMessage="1" sqref="B38" xr:uid="{00000000-0002-0000-0300-000005000000}">
      <formula1>"1e afname,…,TTR,DLE test,SVT,"</formula1>
    </dataValidation>
    <dataValidation type="list" allowBlank="1" showInputMessage="1" showErrorMessage="1" sqref="B39" xr:uid="{00000000-0002-0000-0300-000006000000}">
      <formula1>"2e afname,…,TTR,DLE test,SVT,"</formula1>
    </dataValidation>
    <dataValidation type="list" allowBlank="1" showInputMessage="1" showErrorMessage="1" sqref="B47" xr:uid="{00000000-0002-0000-0300-000007000000}">
      <formula1>"2e afname,…,Cito,DLE test,SVT,"</formula1>
    </dataValidation>
    <dataValidation type="list" allowBlank="1" showInputMessage="1" showErrorMessage="1" sqref="B31" xr:uid="{00000000-0002-0000-0300-000008000000}">
      <formula1>"2e afname,…,Cito,PI-dictee,DLE test,SVT,Aarnoutse"</formula1>
    </dataValidation>
    <dataValidation type="list" allowBlank="1" showInputMessage="1" showErrorMessage="1" sqref="B46" xr:uid="{00000000-0002-0000-0300-000009000000}">
      <formula1>"1e afname,…,Cito,DLE test,SVT,"</formula1>
    </dataValidation>
    <dataValidation type="list" allowBlank="1" showInputMessage="1" showErrorMessage="1" sqref="B22" xr:uid="{00000000-0002-0000-0300-00000A000000}">
      <formula1>"1e afname,…,Cito,"</formula1>
    </dataValidation>
    <dataValidation type="list" allowBlank="1" showInputMessage="1" showErrorMessage="1" sqref="B23" xr:uid="{00000000-0002-0000-03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13DA8-A5AB-45D4-9F66-99FF5B55C39E}">
  <sheetPr>
    <tabColor indexed="42"/>
    <pageSetUpPr fitToPage="1"/>
  </sheetPr>
  <dimension ref="B1:AK70"/>
  <sheetViews>
    <sheetView showGridLines="0" showRowColHeaders="0" zoomScale="75" zoomScaleNormal="75" workbookViewId="0">
      <selection activeCell="Z72" sqref="Z7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85</v>
      </c>
      <c r="C6" s="29"/>
      <c r="D6" s="82">
        <f>'groep 5(A) (3)'!D6</f>
        <v>0</v>
      </c>
      <c r="E6" s="82">
        <f>'groep 5(A) (3)'!E6</f>
        <v>0</v>
      </c>
      <c r="F6" s="82">
        <f>'groep 5(A) (3)'!F6</f>
        <v>0</v>
      </c>
      <c r="G6" s="82">
        <f>'groep 5(A) (3)'!G6</f>
        <v>0</v>
      </c>
      <c r="H6" s="82">
        <f>'groep 5(A)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86</v>
      </c>
      <c r="C7" s="29"/>
      <c r="D7" s="82">
        <f>'groep 5(A) (3)'!D7</f>
        <v>0</v>
      </c>
      <c r="E7" s="82">
        <f>'groep 5(A) (3)'!E7</f>
        <v>0</v>
      </c>
      <c r="F7" s="82">
        <f>'groep 5(A) (3)'!F7</f>
        <v>0</v>
      </c>
      <c r="G7" s="82">
        <f>'groep 5(A) (3)'!G7</f>
        <v>0</v>
      </c>
      <c r="H7" s="82">
        <f>'groep 5(A)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87</v>
      </c>
      <c r="C8" s="29"/>
      <c r="D8" s="82">
        <f>'groep 5B (3)'!D6</f>
        <v>0</v>
      </c>
      <c r="E8" s="82">
        <f>'groep 5B (3)'!E6</f>
        <v>0</v>
      </c>
      <c r="F8" s="82">
        <f>'groep 5B (3)'!F6</f>
        <v>0</v>
      </c>
      <c r="G8" s="82">
        <f>'groep 5B (3)'!G6</f>
        <v>0</v>
      </c>
      <c r="H8" s="82">
        <f>'groep 5B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88</v>
      </c>
      <c r="C9" s="28"/>
      <c r="D9" s="82">
        <f>'groep 5B (3)'!D7</f>
        <v>0</v>
      </c>
      <c r="E9" s="82">
        <f>'groep 5B (3)'!E7</f>
        <v>0</v>
      </c>
      <c r="F9" s="82">
        <f>'groep 5B (3)'!F7</f>
        <v>0</v>
      </c>
      <c r="G9" s="82">
        <f>'groep 5B (3)'!G7</f>
        <v>0</v>
      </c>
      <c r="H9" s="82">
        <f>'groep 5B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89</v>
      </c>
      <c r="C10" s="28"/>
      <c r="D10" s="82">
        <f>'groep 5C (3)'!D6</f>
        <v>0</v>
      </c>
      <c r="E10" s="82">
        <f>'groep 5C (3)'!E6</f>
        <v>0</v>
      </c>
      <c r="F10" s="82">
        <f>'groep 5C (3)'!F6</f>
        <v>0</v>
      </c>
      <c r="G10" s="82">
        <f>'groep 5C (3)'!G6</f>
        <v>0</v>
      </c>
      <c r="H10" s="82">
        <f>'groep 5C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90</v>
      </c>
      <c r="C11" s="28"/>
      <c r="D11" s="82">
        <f>'groep 5C (3)'!D7</f>
        <v>0</v>
      </c>
      <c r="E11" s="82">
        <f>'groep 5C (3)'!E7</f>
        <v>0</v>
      </c>
      <c r="F11" s="82">
        <f>'groep 5C (3)'!F7</f>
        <v>0</v>
      </c>
      <c r="G11" s="82">
        <f>'groep 5C (3)'!G7</f>
        <v>0</v>
      </c>
      <c r="H11" s="82">
        <f>'groep 5C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85</v>
      </c>
      <c r="C17" s="29"/>
      <c r="D17" s="82">
        <f>'groep 5(A) (3)'!D14</f>
        <v>0</v>
      </c>
      <c r="E17" s="82">
        <f>'groep 5(A) (3)'!E14</f>
        <v>0</v>
      </c>
      <c r="F17" s="82">
        <f>'groep 5(A) (3)'!F14</f>
        <v>0</v>
      </c>
      <c r="G17" s="82">
        <f>'groep 5(A) (3)'!G14</f>
        <v>0</v>
      </c>
      <c r="H17" s="82">
        <f>'groep 5(A)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86</v>
      </c>
      <c r="C18" s="29"/>
      <c r="D18" s="82">
        <f>'groep 5(A) (3)'!D15</f>
        <v>0</v>
      </c>
      <c r="E18" s="82">
        <f>'groep 5(A) (3)'!E15</f>
        <v>0</v>
      </c>
      <c r="F18" s="82">
        <f>'groep 5(A) (3)'!F15</f>
        <v>0</v>
      </c>
      <c r="G18" s="82">
        <f>'groep 5(A) (3)'!G15</f>
        <v>0</v>
      </c>
      <c r="H18" s="82">
        <f>'groep 5(A)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87</v>
      </c>
      <c r="C19" s="29"/>
      <c r="D19" s="82">
        <f>'groep 5B (3)'!D14</f>
        <v>0</v>
      </c>
      <c r="E19" s="82">
        <f>'groep 5B (3)'!E14</f>
        <v>0</v>
      </c>
      <c r="F19" s="82">
        <f>'groep 5B (3)'!F14</f>
        <v>0</v>
      </c>
      <c r="G19" s="82">
        <f>'groep 5B (3)'!G14</f>
        <v>0</v>
      </c>
      <c r="H19" s="82">
        <f>'groep 5B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88</v>
      </c>
      <c r="C20" s="28"/>
      <c r="D20" s="82">
        <f>'groep 5B (3)'!D15</f>
        <v>0</v>
      </c>
      <c r="E20" s="82">
        <f>'groep 5B (3)'!E15</f>
        <v>0</v>
      </c>
      <c r="F20" s="82">
        <f>'groep 5B (3)'!F15</f>
        <v>0</v>
      </c>
      <c r="G20" s="82">
        <f>'groep 5B (3)'!G15</f>
        <v>0</v>
      </c>
      <c r="H20" s="82">
        <f>'groep 5B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89</v>
      </c>
      <c r="C21" s="28"/>
      <c r="D21" s="82">
        <f>'groep 5C (3)'!D14</f>
        <v>0</v>
      </c>
      <c r="E21" s="82">
        <f>'groep 5C (3)'!E14</f>
        <v>0</v>
      </c>
      <c r="F21" s="82">
        <f>'groep 5C (3)'!F14</f>
        <v>0</v>
      </c>
      <c r="G21" s="82">
        <f>'groep 5C (3)'!G14</f>
        <v>0</v>
      </c>
      <c r="H21" s="82">
        <f>'groep 5C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90</v>
      </c>
      <c r="C22" s="28"/>
      <c r="D22" s="82">
        <f>'groep 5C (3)'!D15</f>
        <v>0</v>
      </c>
      <c r="E22" s="82">
        <f>'groep 5C (3)'!E15</f>
        <v>0</v>
      </c>
      <c r="F22" s="82">
        <f>'groep 5C (3)'!F15</f>
        <v>0</v>
      </c>
      <c r="G22" s="82">
        <f>'groep 5C (3)'!G15</f>
        <v>0</v>
      </c>
      <c r="H22" s="82">
        <f>'groep 5C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85</v>
      </c>
      <c r="C28" s="29"/>
      <c r="D28" s="82">
        <f>'groep 5(A) (3)'!D22</f>
        <v>0</v>
      </c>
      <c r="E28" s="82">
        <f>'groep 5(A) (3)'!E22</f>
        <v>0</v>
      </c>
      <c r="F28" s="82">
        <f>'groep 5(A) (3)'!F22</f>
        <v>0</v>
      </c>
      <c r="G28" s="82">
        <f>'groep 5(A) (3)'!G22</f>
        <v>0</v>
      </c>
      <c r="H28" s="82">
        <f>'groep 5(A)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86</v>
      </c>
      <c r="C29" s="29"/>
      <c r="D29" s="82">
        <f>'groep 5(A) (3)'!D23</f>
        <v>0</v>
      </c>
      <c r="E29" s="82">
        <f>'groep 5(A) (3)'!E23</f>
        <v>0</v>
      </c>
      <c r="F29" s="82">
        <f>'groep 5(A) (3)'!F23</f>
        <v>0</v>
      </c>
      <c r="G29" s="82">
        <f>'groep 5(A) (3)'!G23</f>
        <v>0</v>
      </c>
      <c r="H29" s="82">
        <f>'groep 5(A)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87</v>
      </c>
      <c r="C30" s="29"/>
      <c r="D30" s="82">
        <f>'groep 5B (3)'!D22</f>
        <v>0</v>
      </c>
      <c r="E30" s="82">
        <f>'groep 5B (3)'!E22</f>
        <v>0</v>
      </c>
      <c r="F30" s="82">
        <f>'groep 5B (3)'!F22</f>
        <v>0</v>
      </c>
      <c r="G30" s="82">
        <f>'groep 5B (3)'!G22</f>
        <v>0</v>
      </c>
      <c r="H30" s="82">
        <f>'groep 5B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88</v>
      </c>
      <c r="C31" s="28"/>
      <c r="D31" s="82">
        <f>'groep 5B (3)'!D23</f>
        <v>0</v>
      </c>
      <c r="E31" s="82">
        <f>'groep 5B (3)'!E23</f>
        <v>0</v>
      </c>
      <c r="F31" s="82">
        <f>'groep 5B (3)'!F23</f>
        <v>0</v>
      </c>
      <c r="G31" s="82">
        <f>'groep 5B (3)'!G23</f>
        <v>0</v>
      </c>
      <c r="H31" s="82">
        <f>'groep 5B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89</v>
      </c>
      <c r="C32" s="28"/>
      <c r="D32" s="82">
        <f>'groep 5C (3)'!D22</f>
        <v>0</v>
      </c>
      <c r="E32" s="82">
        <f>'groep 5C (3)'!E22</f>
        <v>0</v>
      </c>
      <c r="F32" s="82">
        <f>'groep 5C (3)'!F22</f>
        <v>0</v>
      </c>
      <c r="G32" s="82">
        <f>'groep 5C (3)'!G22</f>
        <v>0</v>
      </c>
      <c r="H32" s="82">
        <f>'groep 5C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90</v>
      </c>
      <c r="C33" s="28"/>
      <c r="D33" s="82">
        <f>'groep 5C (3)'!D23</f>
        <v>0</v>
      </c>
      <c r="E33" s="82">
        <f>'groep 5C (3)'!E23</f>
        <v>0</v>
      </c>
      <c r="F33" s="82">
        <f>'groep 5C (3)'!F23</f>
        <v>0</v>
      </c>
      <c r="G33" s="82">
        <f>'groep 5C (3)'!G23</f>
        <v>0</v>
      </c>
      <c r="H33" s="82">
        <f>'groep 5C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85</v>
      </c>
      <c r="C39" s="29"/>
      <c r="D39" s="82">
        <f>'groep 5(A) (3)'!D30</f>
        <v>0</v>
      </c>
      <c r="E39" s="82">
        <f>'groep 5(A) (3)'!E30</f>
        <v>0</v>
      </c>
      <c r="F39" s="82">
        <f>'groep 5(A) (3)'!F30</f>
        <v>0</v>
      </c>
      <c r="G39" s="82">
        <f>'groep 5(A) (3)'!G30</f>
        <v>0</v>
      </c>
      <c r="H39" s="82">
        <f>'groep 5(A)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86</v>
      </c>
      <c r="C40" s="29"/>
      <c r="D40" s="82">
        <f>'groep 5(A) (3)'!D31</f>
        <v>0</v>
      </c>
      <c r="E40" s="82">
        <f>'groep 5(A) (3)'!E31</f>
        <v>0</v>
      </c>
      <c r="F40" s="82">
        <f>'groep 5(A) (3)'!F31</f>
        <v>0</v>
      </c>
      <c r="G40" s="82">
        <f>'groep 5(A) (3)'!G31</f>
        <v>0</v>
      </c>
      <c r="H40" s="82">
        <f>'groep 5(A)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87</v>
      </c>
      <c r="C41" s="29"/>
      <c r="D41" s="82">
        <f>'groep 5B (3)'!D30</f>
        <v>0</v>
      </c>
      <c r="E41" s="82">
        <f>'groep 5B (3)'!E30</f>
        <v>0</v>
      </c>
      <c r="F41" s="82">
        <f>'groep 5B (3)'!F30</f>
        <v>0</v>
      </c>
      <c r="G41" s="82">
        <f>'groep 5B (3)'!G30</f>
        <v>0</v>
      </c>
      <c r="H41" s="82">
        <f>'groep 5B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88</v>
      </c>
      <c r="C42" s="28"/>
      <c r="D42" s="82">
        <f>'groep 5B (3)'!D31</f>
        <v>0</v>
      </c>
      <c r="E42" s="82">
        <f>'groep 5B (3)'!E31</f>
        <v>0</v>
      </c>
      <c r="F42" s="82">
        <f>'groep 5B (3)'!F31</f>
        <v>0</v>
      </c>
      <c r="G42" s="82">
        <f>'groep 5B (3)'!G31</f>
        <v>0</v>
      </c>
      <c r="H42" s="82">
        <f>'groep 5B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89</v>
      </c>
      <c r="C43" s="28"/>
      <c r="D43" s="82">
        <f>'groep 5C (3)'!D30</f>
        <v>0</v>
      </c>
      <c r="E43" s="82">
        <f>'groep 5C (3)'!E30</f>
        <v>0</v>
      </c>
      <c r="F43" s="82">
        <f>'groep 5C (3)'!F30</f>
        <v>0</v>
      </c>
      <c r="G43" s="82">
        <f>'groep 5C (3)'!G30</f>
        <v>0</v>
      </c>
      <c r="H43" s="82">
        <f>'groep 5C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90</v>
      </c>
      <c r="C44" s="28"/>
      <c r="D44" s="82">
        <f>'groep 5C (3)'!D31</f>
        <v>0</v>
      </c>
      <c r="E44" s="82">
        <f>'groep 5C (3)'!E31</f>
        <v>0</v>
      </c>
      <c r="F44" s="82">
        <f>'groep 5C (3)'!F31</f>
        <v>0</v>
      </c>
      <c r="G44" s="82">
        <f>'groep 5C (3)'!G31</f>
        <v>0</v>
      </c>
      <c r="H44" s="82">
        <f>'groep 5C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85</v>
      </c>
      <c r="C50" s="29"/>
      <c r="D50" s="82">
        <f>'groep 5(A) (3)'!D38</f>
        <v>0</v>
      </c>
      <c r="E50" s="82">
        <f>'groep 5(A) (3)'!E38</f>
        <v>0</v>
      </c>
      <c r="F50" s="82">
        <f>'groep 5(A) (3)'!F38</f>
        <v>0</v>
      </c>
      <c r="G50" s="82">
        <f>'groep 5(A) (3)'!G38</f>
        <v>0</v>
      </c>
      <c r="H50" s="82">
        <f>'groep 5(A) (3)'!H38</f>
        <v>0</v>
      </c>
      <c r="I50" s="83">
        <f t="shared" ref="I50:I57" si="4">SUM(D50:H50)</f>
        <v>0</v>
      </c>
    </row>
    <row r="51" spans="2:13" x14ac:dyDescent="0.25">
      <c r="B51" s="29" t="s">
        <v>86</v>
      </c>
      <c r="C51" s="29"/>
      <c r="D51" s="82">
        <f>'groep 5(A) (3)'!D39</f>
        <v>0</v>
      </c>
      <c r="E51" s="82">
        <f>'groep 5(A) (3)'!E39</f>
        <v>0</v>
      </c>
      <c r="F51" s="82">
        <f>'groep 5(A) (3)'!F39</f>
        <v>0</v>
      </c>
      <c r="G51" s="82">
        <f>'groep 5(A) (3)'!G39</f>
        <v>0</v>
      </c>
      <c r="H51" s="82">
        <f>'groep 5(A) (3)'!H39</f>
        <v>0</v>
      </c>
      <c r="I51" s="83">
        <f t="shared" si="4"/>
        <v>0</v>
      </c>
    </row>
    <row r="52" spans="2:13" x14ac:dyDescent="0.25">
      <c r="B52" s="29" t="s">
        <v>87</v>
      </c>
      <c r="C52" s="29"/>
      <c r="D52" s="82">
        <f>'groep 5B (3)'!D38</f>
        <v>0</v>
      </c>
      <c r="E52" s="82">
        <f>'groep 5B (3)'!E38</f>
        <v>0</v>
      </c>
      <c r="F52" s="82">
        <f>'groep 5B (3)'!F38</f>
        <v>0</v>
      </c>
      <c r="G52" s="82">
        <f>'groep 5B (3)'!G38</f>
        <v>0</v>
      </c>
      <c r="H52" s="82">
        <f>'groep 5B (3)'!H38</f>
        <v>0</v>
      </c>
      <c r="I52" s="83">
        <f t="shared" si="4"/>
        <v>0</v>
      </c>
    </row>
    <row r="53" spans="2:13" x14ac:dyDescent="0.25">
      <c r="B53" s="29" t="s">
        <v>88</v>
      </c>
      <c r="C53" s="28"/>
      <c r="D53" s="82">
        <f>'groep 5B (3)'!D39</f>
        <v>0</v>
      </c>
      <c r="E53" s="82">
        <f>'groep 5B (3)'!E39</f>
        <v>0</v>
      </c>
      <c r="F53" s="82">
        <f>'groep 5B (3)'!F39</f>
        <v>0</v>
      </c>
      <c r="G53" s="82">
        <f>'groep 5B (3)'!G39</f>
        <v>0</v>
      </c>
      <c r="H53" s="82">
        <f>'groep 5B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89</v>
      </c>
      <c r="C54" s="28"/>
      <c r="D54" s="82">
        <f>'groep 5C (3)'!D38</f>
        <v>0</v>
      </c>
      <c r="E54" s="82">
        <f>'groep 5C (3)'!E38</f>
        <v>0</v>
      </c>
      <c r="F54" s="82">
        <f>'groep 5C (3)'!F38</f>
        <v>0</v>
      </c>
      <c r="G54" s="82">
        <f>'groep 5C (3)'!G38</f>
        <v>0</v>
      </c>
      <c r="H54" s="82">
        <f>'groep 5C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90</v>
      </c>
      <c r="C55" s="28"/>
      <c r="D55" s="82">
        <f>'groep 5C (3)'!D39</f>
        <v>0</v>
      </c>
      <c r="E55" s="82">
        <f>'groep 5C (3)'!E39</f>
        <v>0</v>
      </c>
      <c r="F55" s="82">
        <f>'groep 5C (3)'!F39</f>
        <v>0</v>
      </c>
      <c r="G55" s="82">
        <f>'groep 5C (3)'!G39</f>
        <v>0</v>
      </c>
      <c r="H55" s="82">
        <f>'groep 5C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85</v>
      </c>
      <c r="C61" s="29"/>
      <c r="D61" s="82">
        <f>'groep 5(A) (3)'!D46</f>
        <v>0</v>
      </c>
      <c r="E61" s="82">
        <f>'groep 5(A) (3)'!E46</f>
        <v>0</v>
      </c>
      <c r="F61" s="82">
        <f>'groep 5(A) (3)'!F46</f>
        <v>0</v>
      </c>
      <c r="G61" s="82">
        <f>'groep 5(A) (3)'!G46</f>
        <v>0</v>
      </c>
      <c r="H61" s="82">
        <f>'groep 5(A)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86</v>
      </c>
      <c r="C62" s="29"/>
      <c r="D62" s="82">
        <f>'groep 5(A) (3)'!D47</f>
        <v>0</v>
      </c>
      <c r="E62" s="82">
        <f>'groep 5(A) (3)'!E47</f>
        <v>0</v>
      </c>
      <c r="F62" s="82">
        <f>'groep 5(A) (3)'!F47</f>
        <v>0</v>
      </c>
      <c r="G62" s="82">
        <f>'groep 5(A) (3)'!G47</f>
        <v>0</v>
      </c>
      <c r="H62" s="82">
        <f>'groep 5(A)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87</v>
      </c>
      <c r="C63" s="29"/>
      <c r="D63" s="82">
        <f>'groep 5B (3)'!D46</f>
        <v>0</v>
      </c>
      <c r="E63" s="82">
        <f>'groep 5B (3)'!E46</f>
        <v>0</v>
      </c>
      <c r="F63" s="82">
        <f>'groep 5B (3)'!F46</f>
        <v>0</v>
      </c>
      <c r="G63" s="82">
        <f>'groep 5B (3)'!G46</f>
        <v>0</v>
      </c>
      <c r="H63" s="82">
        <f>'groep 5B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88</v>
      </c>
      <c r="C64" s="28"/>
      <c r="D64" s="82">
        <f>'groep 5B (3)'!D47</f>
        <v>0</v>
      </c>
      <c r="E64" s="82">
        <f>'groep 5B (3)'!E47</f>
        <v>0</v>
      </c>
      <c r="F64" s="82">
        <f>'groep 5B (3)'!F47</f>
        <v>0</v>
      </c>
      <c r="G64" s="82">
        <f>'groep 5B (3)'!G47</f>
        <v>0</v>
      </c>
      <c r="H64" s="82">
        <f>'groep 5B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89</v>
      </c>
      <c r="C65" s="28"/>
      <c r="D65" s="82">
        <f>'groep 5C (3)'!D46</f>
        <v>0</v>
      </c>
      <c r="E65" s="82">
        <f>'groep 5C (3)'!E46</f>
        <v>0</v>
      </c>
      <c r="F65" s="82">
        <f>'groep 5C (3)'!F46</f>
        <v>0</v>
      </c>
      <c r="G65" s="82">
        <f>'groep 5C (3)'!G46</f>
        <v>0</v>
      </c>
      <c r="H65" s="82">
        <f>'groep 5C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90</v>
      </c>
      <c r="C66" s="28"/>
      <c r="D66" s="82">
        <f>'groep 5C (3)'!D47</f>
        <v>0</v>
      </c>
      <c r="E66" s="82">
        <f>'groep 5C (3)'!E47</f>
        <v>0</v>
      </c>
      <c r="F66" s="82">
        <f>'groep 5C (3)'!F47</f>
        <v>0</v>
      </c>
      <c r="G66" s="82">
        <f>'groep 5C (3)'!G47</f>
        <v>0</v>
      </c>
      <c r="H66" s="82">
        <f>'groep 5C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38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38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379" priority="5" stopIfTrue="1" operator="greaterThanOrEqual">
      <formula>0.8</formula>
    </cfRule>
    <cfRule type="cellIs" dxfId="37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37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74A8F-B622-45B2-94D1-F30EC5D63952}">
  <sheetPr>
    <tabColor indexed="44"/>
    <pageSetUpPr fitToPage="1"/>
  </sheetPr>
  <dimension ref="B1:AE52"/>
  <sheetViews>
    <sheetView showGridLines="0" showRowColHeaders="0" zoomScale="85" zoomScaleNormal="85" workbookViewId="0">
      <selection activeCell="B4" sqref="B4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37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37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374" priority="55" stopIfTrue="1" operator="greaterThanOrEqual">
      <formula>0.8</formula>
    </cfRule>
    <cfRule type="cellIs" dxfId="37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37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37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37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36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36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36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36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36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36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36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36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36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36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35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35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35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35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35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35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35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35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35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35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34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34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34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34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34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34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34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342" priority="10" stopIfTrue="1" operator="greaterThan">
      <formula>0.25</formula>
    </cfRule>
  </conditionalFormatting>
  <dataValidations count="12">
    <dataValidation type="list" allowBlank="1" showInputMessage="1" showErrorMessage="1" sqref="B23" xr:uid="{2790CCA5-5F30-4F56-961B-0A4E2695ACE9}">
      <formula1>"2e afname,…,Cito,"</formula1>
    </dataValidation>
    <dataValidation type="list" allowBlank="1" showInputMessage="1" showErrorMessage="1" sqref="B22" xr:uid="{F63568AE-E54A-4FC5-AFF0-36B43664EF90}">
      <formula1>"1e afname,…,Cito,"</formula1>
    </dataValidation>
    <dataValidation type="list" allowBlank="1" showInputMessage="1" showErrorMessage="1" sqref="B46" xr:uid="{D613F755-82CC-4399-B5EA-901CACF0D5BD}">
      <formula1>"1e afname,…,Cito,DLE test,SVT,"</formula1>
    </dataValidation>
    <dataValidation type="list" allowBlank="1" showInputMessage="1" showErrorMessage="1" sqref="B31" xr:uid="{D6046F3B-328F-4CF0-9AAC-6B312AB22E4A}">
      <formula1>"2e afname,…,Cito,PI-dictee,DLE test,SVT,Aarnoutse"</formula1>
    </dataValidation>
    <dataValidation type="list" allowBlank="1" showInputMessage="1" showErrorMessage="1" sqref="B47" xr:uid="{05E1EAC6-51A5-46D3-9C9F-9EBE3673CF02}">
      <formula1>"2e afname,…,Cito,DLE test,SVT,"</formula1>
    </dataValidation>
    <dataValidation type="list" allowBlank="1" showInputMessage="1" showErrorMessage="1" sqref="B39" xr:uid="{698EA839-A369-4268-8148-DCF555B733B5}">
      <formula1>"2e afname,…,TTR,DLE test,SVT,"</formula1>
    </dataValidation>
    <dataValidation type="list" allowBlank="1" showInputMessage="1" showErrorMessage="1" sqref="B38" xr:uid="{29F7D090-D84D-406D-BD84-9818963528DF}">
      <formula1>"1e afname,…,TTR,DLE test,SVT,"</formula1>
    </dataValidation>
    <dataValidation type="list" allowBlank="1" showInputMessage="1" showErrorMessage="1" sqref="B30" xr:uid="{EB55A90C-ED24-4E00-9A82-2CAC185092D1}">
      <formula1>"1e afname,…,Cito,PI-dictee,DLE test,SVT,Aarnoutse"</formula1>
    </dataValidation>
    <dataValidation type="list" allowBlank="1" showInputMessage="1" showErrorMessage="1" sqref="B15" xr:uid="{613FFF06-D7B3-4A0B-9275-EEBB80CC4DFB}">
      <formula1>"2e afname,…,Cito,DLE test,SVT,Aarnoutse"</formula1>
    </dataValidation>
    <dataValidation type="list" allowBlank="1" showInputMessage="1" showErrorMessage="1" sqref="B14" xr:uid="{5069050D-5B9A-4062-8DAA-E4415EDE5A6B}">
      <formula1>"1e afname,…,Cito,DLE test,SVT,Aarnoutse"</formula1>
    </dataValidation>
    <dataValidation type="list" allowBlank="1" showInputMessage="1" showErrorMessage="1" sqref="B7" xr:uid="{1F3C97FD-ED95-4277-AE25-D7912DBCC93B}">
      <formula1>"2e afname,…,EMT,DMT,DLE test,SVT,DLT,"</formula1>
    </dataValidation>
    <dataValidation type="list" allowBlank="1" showInputMessage="1" showErrorMessage="1" sqref="B6" xr:uid="{D48FD914-C4B8-44A8-8E1C-D68D7760886E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F6F72-5236-481C-9128-D3773A7714EC}">
  <sheetPr>
    <tabColor indexed="44"/>
    <pageSetUpPr fitToPage="1"/>
  </sheetPr>
  <dimension ref="B1:AE52"/>
  <sheetViews>
    <sheetView showGridLines="0" showRowColHeaders="0" zoomScale="85" zoomScaleNormal="85" workbookViewId="0">
      <selection activeCell="X22" sqref="X2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34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34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339" priority="55" stopIfTrue="1" operator="greaterThanOrEqual">
      <formula>0.8</formula>
    </cfRule>
    <cfRule type="cellIs" dxfId="33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33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33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33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33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33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33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33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33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32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32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32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32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32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32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32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32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32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32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31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31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31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31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31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31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31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31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31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31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30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30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307" priority="10" stopIfTrue="1" operator="greaterThan">
      <formula>0.25</formula>
    </cfRule>
  </conditionalFormatting>
  <dataValidations count="12">
    <dataValidation type="list" allowBlank="1" showInputMessage="1" showErrorMessage="1" sqref="B6" xr:uid="{4FC2A218-97C9-4655-B994-1E14E8C44D10}">
      <formula1>"1e afname,…,EMT,DMT,SVT,DLE test,DLT,"</formula1>
    </dataValidation>
    <dataValidation type="list" allowBlank="1" showInputMessage="1" showErrorMessage="1" sqref="B7" xr:uid="{47183874-80A2-4975-9588-5C30224A95F1}">
      <formula1>"2e afname,…,EMT,DMT,DLE test,SVT,DLT,"</formula1>
    </dataValidation>
    <dataValidation type="list" allowBlank="1" showInputMessage="1" showErrorMessage="1" sqref="B14" xr:uid="{214CE7F4-4DC3-4265-AC43-36D4B30FB610}">
      <formula1>"1e afname,…,Cito,DLE test,SVT,Aarnoutse"</formula1>
    </dataValidation>
    <dataValidation type="list" allowBlank="1" showInputMessage="1" showErrorMessage="1" sqref="B15" xr:uid="{7A658363-7DD0-4145-9D7F-1FD19AE9CCE6}">
      <formula1>"2e afname,…,Cito,DLE test,SVT,Aarnoutse"</formula1>
    </dataValidation>
    <dataValidation type="list" allowBlank="1" showInputMessage="1" showErrorMessage="1" sqref="B30" xr:uid="{8F2B77D1-F750-47E3-A5ED-A08B5FC9B8A2}">
      <formula1>"1e afname,…,Cito,PI-dictee,DLE test,SVT,Aarnoutse"</formula1>
    </dataValidation>
    <dataValidation type="list" allowBlank="1" showInputMessage="1" showErrorMessage="1" sqref="B38" xr:uid="{1231477C-A066-4789-B3AD-3AF01CAAC59C}">
      <formula1>"1e afname,…,TTR,DLE test,SVT,"</formula1>
    </dataValidation>
    <dataValidation type="list" allowBlank="1" showInputMessage="1" showErrorMessage="1" sqref="B39" xr:uid="{3B195B7D-DB8C-4328-83E8-31DC7F1F6E64}">
      <formula1>"2e afname,…,TTR,DLE test,SVT,"</formula1>
    </dataValidation>
    <dataValidation type="list" allowBlank="1" showInputMessage="1" showErrorMessage="1" sqref="B47" xr:uid="{7FA4467B-0DE9-46D9-BDC6-6D94C81B8856}">
      <formula1>"2e afname,…,Cito,DLE test,SVT,"</formula1>
    </dataValidation>
    <dataValidation type="list" allowBlank="1" showInputMessage="1" showErrorMessage="1" sqref="B31" xr:uid="{ABC73101-F057-4C47-8985-1FCC1B5C244E}">
      <formula1>"2e afname,…,Cito,PI-dictee,DLE test,SVT,Aarnoutse"</formula1>
    </dataValidation>
    <dataValidation type="list" allowBlank="1" showInputMessage="1" showErrorMessage="1" sqref="B46" xr:uid="{05E17130-A6A2-46F4-96D8-464B2DAE6DEB}">
      <formula1>"1e afname,…,Cito,DLE test,SVT,"</formula1>
    </dataValidation>
    <dataValidation type="list" allowBlank="1" showInputMessage="1" showErrorMessage="1" sqref="B22" xr:uid="{E5D74B21-EECE-4771-BEFF-939994562845}">
      <formula1>"1e afname,…,Cito,"</formula1>
    </dataValidation>
    <dataValidation type="list" allowBlank="1" showInputMessage="1" showErrorMessage="1" sqref="B23" xr:uid="{F5DAE82F-2287-4437-BF8E-55842BDD4EDA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B0AE-D32A-4029-9D14-760B8C47D27E}">
  <sheetPr>
    <tabColor indexed="44"/>
    <pageSetUpPr fitToPage="1"/>
  </sheetPr>
  <dimension ref="B1:AE52"/>
  <sheetViews>
    <sheetView showGridLines="0" showRowColHeaders="0" zoomScale="85" zoomScaleNormal="85" workbookViewId="0">
      <selection activeCell="X15" sqref="X15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30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30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304" priority="55" stopIfTrue="1" operator="greaterThanOrEqual">
      <formula>0.8</formula>
    </cfRule>
    <cfRule type="cellIs" dxfId="30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30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30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30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9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9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9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9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9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9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9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9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9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9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8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8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8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8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8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8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8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8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8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8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7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7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7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7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7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7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7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72" priority="10" stopIfTrue="1" operator="greaterThan">
      <formula>0.25</formula>
    </cfRule>
  </conditionalFormatting>
  <dataValidations count="12">
    <dataValidation type="list" allowBlank="1" showInputMessage="1" showErrorMessage="1" sqref="B6" xr:uid="{65BBCB8F-287D-47A7-98B5-7CF4F5DBA4BF}">
      <formula1>"1e afname,…,EMT,DMT,SVT,DLE test,DLT,"</formula1>
    </dataValidation>
    <dataValidation type="list" allowBlank="1" showInputMessage="1" showErrorMessage="1" sqref="B7" xr:uid="{CE8A9F48-9E11-454D-A4E6-DE9323AE543E}">
      <formula1>"2e afname,…,EMT,DMT,DLE test,SVT,DLT,"</formula1>
    </dataValidation>
    <dataValidation type="list" allowBlank="1" showInputMessage="1" showErrorMessage="1" sqref="B14" xr:uid="{BA5DA5BE-1E57-4BCC-B523-1262C323840F}">
      <formula1>"1e afname,…,Cito,DLE test,SVT,Aarnoutse"</formula1>
    </dataValidation>
    <dataValidation type="list" allowBlank="1" showInputMessage="1" showErrorMessage="1" sqref="B15" xr:uid="{2B045B30-7315-45D8-99BA-5061784FD143}">
      <formula1>"2e afname,…,Cito,DLE test,SVT,Aarnoutse"</formula1>
    </dataValidation>
    <dataValidation type="list" allowBlank="1" showInputMessage="1" showErrorMessage="1" sqref="B30" xr:uid="{8C3EABB2-3B1F-455E-92DA-5ABD60A18043}">
      <formula1>"1e afname,…,Cito,PI-dictee,DLE test,SVT,Aarnoutse"</formula1>
    </dataValidation>
    <dataValidation type="list" allowBlank="1" showInputMessage="1" showErrorMessage="1" sqref="B38" xr:uid="{3C7A3A72-3CFF-45E2-B42C-1CE33DE7636D}">
      <formula1>"1e afname,…,TTR,DLE test,SVT,"</formula1>
    </dataValidation>
    <dataValidation type="list" allowBlank="1" showInputMessage="1" showErrorMessage="1" sqref="B39" xr:uid="{EBA7AC40-BA4B-4000-A676-F84974C5F3A9}">
      <formula1>"2e afname,…,TTR,DLE test,SVT,"</formula1>
    </dataValidation>
    <dataValidation type="list" allowBlank="1" showInputMessage="1" showErrorMessage="1" sqref="B47" xr:uid="{6319E4A2-6813-44C2-8FDD-800450BA9B87}">
      <formula1>"2e afname,…,Cito,DLE test,SVT,"</formula1>
    </dataValidation>
    <dataValidation type="list" allowBlank="1" showInputMessage="1" showErrorMessage="1" sqref="B31" xr:uid="{FEC6CC51-6D92-40C7-A6C9-37687D5149D2}">
      <formula1>"2e afname,…,Cito,PI-dictee,DLE test,SVT,Aarnoutse"</formula1>
    </dataValidation>
    <dataValidation type="list" allowBlank="1" showInputMessage="1" showErrorMessage="1" sqref="B46" xr:uid="{1F29C627-FE9E-499B-B8EE-03F24F47D6C2}">
      <formula1>"1e afname,…,Cito,DLE test,SVT,"</formula1>
    </dataValidation>
    <dataValidation type="list" allowBlank="1" showInputMessage="1" showErrorMessage="1" sqref="B22" xr:uid="{56DEFB21-019F-4C6C-A199-10542A7B969C}">
      <formula1>"1e afname,…,Cito,"</formula1>
    </dataValidation>
    <dataValidation type="list" allowBlank="1" showInputMessage="1" showErrorMessage="1" sqref="B23" xr:uid="{B5CE5DA5-339A-43CC-AB23-B3936AAC953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F2CE8-1EAF-4B41-B8B2-C848E2922B48}">
  <sheetPr>
    <tabColor indexed="44"/>
    <pageSetUpPr fitToPage="1"/>
  </sheetPr>
  <dimension ref="B1:AK70"/>
  <sheetViews>
    <sheetView showGridLines="0" showRowColHeaders="0" zoomScale="75" zoomScaleNormal="75" workbookViewId="0">
      <selection activeCell="Z71" sqref="Z7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91</v>
      </c>
      <c r="C6" s="29"/>
      <c r="D6" s="82">
        <f>'groep 6(A) (3)'!D6</f>
        <v>0</v>
      </c>
      <c r="E6" s="82">
        <f>'groep 6(A) (3)'!E6</f>
        <v>0</v>
      </c>
      <c r="F6" s="82">
        <f>'groep 6(A) (3)'!F6</f>
        <v>0</v>
      </c>
      <c r="G6" s="82">
        <f>'groep 6(A) (3)'!G6</f>
        <v>0</v>
      </c>
      <c r="H6" s="82">
        <f>'groep 6(A)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92</v>
      </c>
      <c r="C7" s="29"/>
      <c r="D7" s="82">
        <f>'groep 6(A) (3)'!D7</f>
        <v>0</v>
      </c>
      <c r="E7" s="82">
        <f>'groep 6(A) (3)'!E7</f>
        <v>0</v>
      </c>
      <c r="F7" s="82">
        <f>'groep 6(A) (3)'!F7</f>
        <v>0</v>
      </c>
      <c r="G7" s="82">
        <f>'groep 6(A) (3)'!G7</f>
        <v>0</v>
      </c>
      <c r="H7" s="82">
        <f>'groep 6(A)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93</v>
      </c>
      <c r="C8" s="29"/>
      <c r="D8" s="82">
        <f>'groep 6B (3)'!D6</f>
        <v>0</v>
      </c>
      <c r="E8" s="82">
        <f>'groep 6B (3)'!E6</f>
        <v>0</v>
      </c>
      <c r="F8" s="82">
        <f>'groep 6B (3)'!F6</f>
        <v>0</v>
      </c>
      <c r="G8" s="82">
        <f>'groep 6B (3)'!G6</f>
        <v>0</v>
      </c>
      <c r="H8" s="82">
        <f>'groep 6B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94</v>
      </c>
      <c r="C9" s="28"/>
      <c r="D9" s="82">
        <f>'groep 6B (3)'!D7</f>
        <v>0</v>
      </c>
      <c r="E9" s="82">
        <f>'groep 6B (3)'!E7</f>
        <v>0</v>
      </c>
      <c r="F9" s="82">
        <f>'groep 6B (3)'!F7</f>
        <v>0</v>
      </c>
      <c r="G9" s="82">
        <f>'groep 6B (3)'!G7</f>
        <v>0</v>
      </c>
      <c r="H9" s="82">
        <f>'groep 6B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95</v>
      </c>
      <c r="C10" s="28"/>
      <c r="D10" s="82">
        <f>'groep 6C (3)'!D6</f>
        <v>0</v>
      </c>
      <c r="E10" s="82">
        <f>'groep 6C (3)'!E6</f>
        <v>0</v>
      </c>
      <c r="F10" s="82">
        <f>'groep 6C (3)'!F6</f>
        <v>0</v>
      </c>
      <c r="G10" s="82">
        <f>'groep 6C (3)'!G6</f>
        <v>0</v>
      </c>
      <c r="H10" s="82">
        <f>'groep 6C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96</v>
      </c>
      <c r="C11" s="28"/>
      <c r="D11" s="82">
        <f>'groep 6C (3)'!D7</f>
        <v>0</v>
      </c>
      <c r="E11" s="82">
        <f>'groep 6C (3)'!E7</f>
        <v>0</v>
      </c>
      <c r="F11" s="82">
        <f>'groep 6C (3)'!F7</f>
        <v>0</v>
      </c>
      <c r="G11" s="82">
        <f>'groep 6C (3)'!G7</f>
        <v>0</v>
      </c>
      <c r="H11" s="82">
        <f>'groep 6C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91</v>
      </c>
      <c r="C17" s="29"/>
      <c r="D17" s="82">
        <f>'groep 6(A) (3)'!D14</f>
        <v>0</v>
      </c>
      <c r="E17" s="82">
        <f>'groep 6(A) (3)'!E14</f>
        <v>0</v>
      </c>
      <c r="F17" s="82">
        <f>'groep 6(A) (3)'!F14</f>
        <v>0</v>
      </c>
      <c r="G17" s="82">
        <f>'groep 6(A) (3)'!G14</f>
        <v>0</v>
      </c>
      <c r="H17" s="82">
        <f>'groep 6(A)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92</v>
      </c>
      <c r="C18" s="29"/>
      <c r="D18" s="82">
        <f>'groep 6(A) (3)'!D15</f>
        <v>0</v>
      </c>
      <c r="E18" s="82">
        <f>'groep 6(A) (3)'!E15</f>
        <v>0</v>
      </c>
      <c r="F18" s="82">
        <f>'groep 6(A) (3)'!F15</f>
        <v>0</v>
      </c>
      <c r="G18" s="82">
        <f>'groep 6(A) (3)'!G15</f>
        <v>0</v>
      </c>
      <c r="H18" s="82">
        <f>'groep 6(A)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93</v>
      </c>
      <c r="C19" s="29"/>
      <c r="D19" s="82">
        <f>'groep 6B (3)'!D14</f>
        <v>0</v>
      </c>
      <c r="E19" s="82">
        <f>'groep 6B (3)'!E14</f>
        <v>0</v>
      </c>
      <c r="F19" s="82">
        <f>'groep 6B (3)'!F14</f>
        <v>0</v>
      </c>
      <c r="G19" s="82">
        <f>'groep 6B (3)'!G14</f>
        <v>0</v>
      </c>
      <c r="H19" s="82">
        <f>'groep 6B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94</v>
      </c>
      <c r="C20" s="28"/>
      <c r="D20" s="82">
        <f>'groep 6B (3)'!D15</f>
        <v>0</v>
      </c>
      <c r="E20" s="82">
        <f>'groep 6B (3)'!E15</f>
        <v>0</v>
      </c>
      <c r="F20" s="82">
        <f>'groep 6B (3)'!F15</f>
        <v>0</v>
      </c>
      <c r="G20" s="82">
        <f>'groep 6B (3)'!G15</f>
        <v>0</v>
      </c>
      <c r="H20" s="82">
        <f>'groep 6B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95</v>
      </c>
      <c r="C21" s="28"/>
      <c r="D21" s="82">
        <f>'groep 6C (3)'!D14</f>
        <v>0</v>
      </c>
      <c r="E21" s="82">
        <f>'groep 6C (3)'!E14</f>
        <v>0</v>
      </c>
      <c r="F21" s="82">
        <f>'groep 6C (3)'!F14</f>
        <v>0</v>
      </c>
      <c r="G21" s="82">
        <f>'groep 6C (3)'!G14</f>
        <v>0</v>
      </c>
      <c r="H21" s="82">
        <f>'groep 6C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96</v>
      </c>
      <c r="C22" s="28"/>
      <c r="D22" s="82">
        <f>'groep 6C (3)'!D15</f>
        <v>0</v>
      </c>
      <c r="E22" s="82">
        <f>'groep 6C (3)'!E15</f>
        <v>0</v>
      </c>
      <c r="F22" s="82">
        <f>'groep 6C (3)'!F15</f>
        <v>0</v>
      </c>
      <c r="G22" s="82">
        <f>'groep 6C (3)'!G15</f>
        <v>0</v>
      </c>
      <c r="H22" s="82">
        <f>'groep 6C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91</v>
      </c>
      <c r="C28" s="29"/>
      <c r="D28" s="82">
        <f>'groep 6(A) (3)'!D22</f>
        <v>0</v>
      </c>
      <c r="E28" s="82">
        <f>'groep 6(A) (3)'!E22</f>
        <v>0</v>
      </c>
      <c r="F28" s="82">
        <f>'groep 6(A) (3)'!F22</f>
        <v>0</v>
      </c>
      <c r="G28" s="82">
        <f>'groep 6(A) (3)'!G22</f>
        <v>0</v>
      </c>
      <c r="H28" s="82">
        <f>'groep 6(A)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92</v>
      </c>
      <c r="C29" s="29"/>
      <c r="D29" s="82">
        <f>'groep 6(A) (3)'!D23</f>
        <v>0</v>
      </c>
      <c r="E29" s="82">
        <f>'groep 6(A) (3)'!E23</f>
        <v>0</v>
      </c>
      <c r="F29" s="82">
        <f>'groep 6(A) (3)'!F23</f>
        <v>0</v>
      </c>
      <c r="G29" s="82">
        <f>'groep 6(A) (3)'!G23</f>
        <v>0</v>
      </c>
      <c r="H29" s="82">
        <f>'groep 6(A)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93</v>
      </c>
      <c r="C30" s="29"/>
      <c r="D30" s="82">
        <f>'groep 6B (3)'!D22</f>
        <v>0</v>
      </c>
      <c r="E30" s="82">
        <f>'groep 6B (3)'!E22</f>
        <v>0</v>
      </c>
      <c r="F30" s="82">
        <f>'groep 6B (3)'!F22</f>
        <v>0</v>
      </c>
      <c r="G30" s="82">
        <f>'groep 6B (3)'!G22</f>
        <v>0</v>
      </c>
      <c r="H30" s="82">
        <f>'groep 6B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94</v>
      </c>
      <c r="C31" s="28"/>
      <c r="D31" s="82">
        <f>'groep 6B (3)'!D23</f>
        <v>0</v>
      </c>
      <c r="E31" s="82">
        <f>'groep 6B (3)'!E23</f>
        <v>0</v>
      </c>
      <c r="F31" s="82">
        <f>'groep 6B (3)'!F23</f>
        <v>0</v>
      </c>
      <c r="G31" s="82">
        <f>'groep 6B (3)'!G23</f>
        <v>0</v>
      </c>
      <c r="H31" s="82">
        <f>'groep 6B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95</v>
      </c>
      <c r="C32" s="28"/>
      <c r="D32" s="82">
        <f>'groep 6C (3)'!D22</f>
        <v>0</v>
      </c>
      <c r="E32" s="82">
        <f>'groep 6C (3)'!E22</f>
        <v>0</v>
      </c>
      <c r="F32" s="82">
        <f>'groep 6C (3)'!F22</f>
        <v>0</v>
      </c>
      <c r="G32" s="82">
        <f>'groep 6C (3)'!G22</f>
        <v>0</v>
      </c>
      <c r="H32" s="82">
        <f>'groep 6C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96</v>
      </c>
      <c r="C33" s="28"/>
      <c r="D33" s="82">
        <f>'groep 6C (3)'!D23</f>
        <v>0</v>
      </c>
      <c r="E33" s="82">
        <f>'groep 6C (3)'!E23</f>
        <v>0</v>
      </c>
      <c r="F33" s="82">
        <f>'groep 6C (3)'!F23</f>
        <v>0</v>
      </c>
      <c r="G33" s="82">
        <f>'groep 6C (3)'!G23</f>
        <v>0</v>
      </c>
      <c r="H33" s="82">
        <f>'groep 6C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91</v>
      </c>
      <c r="C39" s="29"/>
      <c r="D39" s="82">
        <f>'groep 6(A) (3)'!D30</f>
        <v>0</v>
      </c>
      <c r="E39" s="82">
        <f>'groep 6(A) (3)'!E30</f>
        <v>0</v>
      </c>
      <c r="F39" s="82">
        <f>'groep 6(A) (3)'!F30</f>
        <v>0</v>
      </c>
      <c r="G39" s="82">
        <f>'groep 6(A) (3)'!G30</f>
        <v>0</v>
      </c>
      <c r="H39" s="82">
        <f>'groep 6(A)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92</v>
      </c>
      <c r="C40" s="29"/>
      <c r="D40" s="82">
        <f>'groep 6(A) (3)'!D31</f>
        <v>0</v>
      </c>
      <c r="E40" s="82">
        <f>'groep 6(A) (3)'!E31</f>
        <v>0</v>
      </c>
      <c r="F40" s="82">
        <f>'groep 6(A) (3)'!F31</f>
        <v>0</v>
      </c>
      <c r="G40" s="82">
        <f>'groep 6(A) (3)'!G31</f>
        <v>0</v>
      </c>
      <c r="H40" s="82">
        <f>'groep 6(A)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93</v>
      </c>
      <c r="C41" s="29"/>
      <c r="D41" s="82">
        <f>'groep 6B (3)'!D30</f>
        <v>0</v>
      </c>
      <c r="E41" s="82">
        <f>'groep 6B (3)'!E30</f>
        <v>0</v>
      </c>
      <c r="F41" s="82">
        <f>'groep 6B (3)'!F30</f>
        <v>0</v>
      </c>
      <c r="G41" s="82">
        <f>'groep 6B (3)'!G30</f>
        <v>0</v>
      </c>
      <c r="H41" s="82">
        <f>'groep 6B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94</v>
      </c>
      <c r="C42" s="28"/>
      <c r="D42" s="82">
        <f>'groep 6B (3)'!D31</f>
        <v>0</v>
      </c>
      <c r="E42" s="82">
        <f>'groep 6B (3)'!E31</f>
        <v>0</v>
      </c>
      <c r="F42" s="82">
        <f>'groep 6B (3)'!F31</f>
        <v>0</v>
      </c>
      <c r="G42" s="82">
        <f>'groep 6B (3)'!G31</f>
        <v>0</v>
      </c>
      <c r="H42" s="82">
        <f>'groep 6B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95</v>
      </c>
      <c r="C43" s="28"/>
      <c r="D43" s="82">
        <f>'groep 6C (3)'!D30</f>
        <v>0</v>
      </c>
      <c r="E43" s="82">
        <f>'groep 6C (3)'!E30</f>
        <v>0</v>
      </c>
      <c r="F43" s="82">
        <f>'groep 6C (3)'!F30</f>
        <v>0</v>
      </c>
      <c r="G43" s="82">
        <f>'groep 6C (3)'!G30</f>
        <v>0</v>
      </c>
      <c r="H43" s="82">
        <f>'groep 6C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96</v>
      </c>
      <c r="C44" s="28"/>
      <c r="D44" s="82">
        <f>'groep 6C (3)'!D31</f>
        <v>0</v>
      </c>
      <c r="E44" s="82">
        <f>'groep 6C (3)'!E31</f>
        <v>0</v>
      </c>
      <c r="F44" s="82">
        <f>'groep 6C (3)'!F31</f>
        <v>0</v>
      </c>
      <c r="G44" s="82">
        <f>'groep 6C (3)'!G31</f>
        <v>0</v>
      </c>
      <c r="H44" s="82">
        <f>'groep 6C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91</v>
      </c>
      <c r="C50" s="29"/>
      <c r="D50" s="82">
        <f>'groep 6(A) (3)'!D38</f>
        <v>0</v>
      </c>
      <c r="E50" s="82">
        <f>'groep 6(A) (3)'!E38</f>
        <v>0</v>
      </c>
      <c r="F50" s="82">
        <f>'groep 6(A) (3)'!F38</f>
        <v>0</v>
      </c>
      <c r="G50" s="82">
        <f>'groep 6(A) (3)'!G38</f>
        <v>0</v>
      </c>
      <c r="H50" s="82">
        <f>'groep 6(A) (3)'!H38</f>
        <v>0</v>
      </c>
      <c r="I50" s="83">
        <f t="shared" ref="I50:I57" si="4">SUM(D50:H50)</f>
        <v>0</v>
      </c>
    </row>
    <row r="51" spans="2:13" x14ac:dyDescent="0.25">
      <c r="B51" s="29" t="s">
        <v>92</v>
      </c>
      <c r="C51" s="29"/>
      <c r="D51" s="82">
        <f>'groep 6(A) (3)'!D39</f>
        <v>0</v>
      </c>
      <c r="E51" s="82">
        <f>'groep 6(A) (3)'!E39</f>
        <v>0</v>
      </c>
      <c r="F51" s="82">
        <f>'groep 6(A) (3)'!F39</f>
        <v>0</v>
      </c>
      <c r="G51" s="82">
        <f>'groep 6(A) (3)'!G39</f>
        <v>0</v>
      </c>
      <c r="H51" s="82">
        <f>'groep 6(A) (3)'!H39</f>
        <v>0</v>
      </c>
      <c r="I51" s="83">
        <f t="shared" si="4"/>
        <v>0</v>
      </c>
    </row>
    <row r="52" spans="2:13" x14ac:dyDescent="0.25">
      <c r="B52" s="29" t="s">
        <v>93</v>
      </c>
      <c r="C52" s="29"/>
      <c r="D52" s="82">
        <f>'groep 6B (3)'!D38</f>
        <v>0</v>
      </c>
      <c r="E52" s="82">
        <f>'groep 6B (3)'!E38</f>
        <v>0</v>
      </c>
      <c r="F52" s="82">
        <f>'groep 6B (3)'!F38</f>
        <v>0</v>
      </c>
      <c r="G52" s="82">
        <f>'groep 6B (3)'!G38</f>
        <v>0</v>
      </c>
      <c r="H52" s="82">
        <f>'groep 6B (3)'!H38</f>
        <v>0</v>
      </c>
      <c r="I52" s="83">
        <f t="shared" si="4"/>
        <v>0</v>
      </c>
    </row>
    <row r="53" spans="2:13" x14ac:dyDescent="0.25">
      <c r="B53" s="29" t="s">
        <v>94</v>
      </c>
      <c r="C53" s="28"/>
      <c r="D53" s="82">
        <f>'groep 6B (3)'!D39</f>
        <v>0</v>
      </c>
      <c r="E53" s="82">
        <f>'groep 6B (3)'!E39</f>
        <v>0</v>
      </c>
      <c r="F53" s="82">
        <f>'groep 6B (3)'!F39</f>
        <v>0</v>
      </c>
      <c r="G53" s="82">
        <f>'groep 6B (3)'!G39</f>
        <v>0</v>
      </c>
      <c r="H53" s="82">
        <f>'groep 6B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95</v>
      </c>
      <c r="C54" s="28"/>
      <c r="D54" s="82">
        <f>'groep 6C (3)'!D38</f>
        <v>0</v>
      </c>
      <c r="E54" s="82">
        <f>'groep 6C (3)'!E38</f>
        <v>0</v>
      </c>
      <c r="F54" s="82">
        <f>'groep 6C (3)'!F38</f>
        <v>0</v>
      </c>
      <c r="G54" s="82">
        <f>'groep 6C (3)'!G38</f>
        <v>0</v>
      </c>
      <c r="H54" s="82">
        <f>'groep 6C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96</v>
      </c>
      <c r="C55" s="28"/>
      <c r="D55" s="82">
        <f>'groep 6C (3)'!D39</f>
        <v>0</v>
      </c>
      <c r="E55" s="82">
        <f>'groep 6C (3)'!E39</f>
        <v>0</v>
      </c>
      <c r="F55" s="82">
        <f>'groep 6C (3)'!F39</f>
        <v>0</v>
      </c>
      <c r="G55" s="82">
        <f>'groep 6C (3)'!G39</f>
        <v>0</v>
      </c>
      <c r="H55" s="82">
        <f>'groep 6C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91</v>
      </c>
      <c r="C61" s="29"/>
      <c r="D61" s="82">
        <f>'groep 6(A) (3)'!D46</f>
        <v>0</v>
      </c>
      <c r="E61" s="82">
        <f>'groep 6(A) (3)'!E46</f>
        <v>0</v>
      </c>
      <c r="F61" s="82">
        <f>'groep 6(A) (3)'!F46</f>
        <v>0</v>
      </c>
      <c r="G61" s="82">
        <f>'groep 6(A) (3)'!G46</f>
        <v>0</v>
      </c>
      <c r="H61" s="82">
        <f>'groep 6(A)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92</v>
      </c>
      <c r="C62" s="29"/>
      <c r="D62" s="82">
        <f>'groep 6(A) (3)'!D47</f>
        <v>0</v>
      </c>
      <c r="E62" s="82">
        <f>'groep 6(A) (3)'!E47</f>
        <v>0</v>
      </c>
      <c r="F62" s="82">
        <f>'groep 6(A) (3)'!F47</f>
        <v>0</v>
      </c>
      <c r="G62" s="82">
        <f>'groep 6(A) (3)'!G47</f>
        <v>0</v>
      </c>
      <c r="H62" s="82">
        <f>'groep 6(A)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93</v>
      </c>
      <c r="C63" s="29"/>
      <c r="D63" s="82">
        <f>'groep 6B (3)'!D46</f>
        <v>0</v>
      </c>
      <c r="E63" s="82">
        <f>'groep 6B (3)'!E46</f>
        <v>0</v>
      </c>
      <c r="F63" s="82">
        <f>'groep 6B (3)'!F46</f>
        <v>0</v>
      </c>
      <c r="G63" s="82">
        <f>'groep 6B (3)'!G46</f>
        <v>0</v>
      </c>
      <c r="H63" s="82">
        <f>'groep 6B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94</v>
      </c>
      <c r="C64" s="28"/>
      <c r="D64" s="82">
        <f>'groep 6B (3)'!D47</f>
        <v>0</v>
      </c>
      <c r="E64" s="82">
        <f>'groep 6B (3)'!E47</f>
        <v>0</v>
      </c>
      <c r="F64" s="82">
        <f>'groep 6B (3)'!F47</f>
        <v>0</v>
      </c>
      <c r="G64" s="82">
        <f>'groep 6B (3)'!G47</f>
        <v>0</v>
      </c>
      <c r="H64" s="82">
        <f>'groep 6B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95</v>
      </c>
      <c r="C65" s="28"/>
      <c r="D65" s="82">
        <f>'groep 6C (3)'!D46</f>
        <v>0</v>
      </c>
      <c r="E65" s="82">
        <f>'groep 6C (3)'!E46</f>
        <v>0</v>
      </c>
      <c r="F65" s="82">
        <f>'groep 6C (3)'!F46</f>
        <v>0</v>
      </c>
      <c r="G65" s="82">
        <f>'groep 6C (3)'!G46</f>
        <v>0</v>
      </c>
      <c r="H65" s="82">
        <f>'groep 6C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96</v>
      </c>
      <c r="C66" s="28"/>
      <c r="D66" s="82">
        <f>'groep 6C (3)'!D47</f>
        <v>0</v>
      </c>
      <c r="E66" s="82">
        <f>'groep 6C (3)'!E47</f>
        <v>0</v>
      </c>
      <c r="F66" s="82">
        <f>'groep 6C (3)'!F47</f>
        <v>0</v>
      </c>
      <c r="G66" s="82">
        <f>'groep 6C (3)'!G47</f>
        <v>0</v>
      </c>
      <c r="H66" s="82">
        <f>'groep 6C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27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27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269" priority="5" stopIfTrue="1" operator="greaterThanOrEqual">
      <formula>0.8</formula>
    </cfRule>
    <cfRule type="cellIs" dxfId="26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26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56EFF-BE88-4C2A-8D59-15FAF4FC0A0D}">
  <sheetPr>
    <tabColor indexed="46"/>
    <pageSetUpPr fitToPage="1"/>
  </sheetPr>
  <dimension ref="B1:AE52"/>
  <sheetViews>
    <sheetView showGridLines="0" showRowColHeaders="0" zoomScale="85" zoomScaleNormal="85" workbookViewId="0">
      <selection activeCell="Y26" sqref="Y26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26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6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64" priority="55" stopIfTrue="1" operator="greaterThanOrEqual">
      <formula>0.8</formula>
    </cfRule>
    <cfRule type="cellIs" dxfId="26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6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6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6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5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5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5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5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5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5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5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5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5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5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4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4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4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4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4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4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4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4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4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4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3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3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3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3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3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3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3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32" priority="10" stopIfTrue="1" operator="greaterThan">
      <formula>0.25</formula>
    </cfRule>
  </conditionalFormatting>
  <dataValidations count="12">
    <dataValidation type="list" allowBlank="1" showInputMessage="1" showErrorMessage="1" sqref="B6" xr:uid="{F34342FA-78C8-423C-BA55-C8254AAFA256}">
      <formula1>"1e afname,…,EMT,DMT,SVT,DLE test,DLT,"</formula1>
    </dataValidation>
    <dataValidation type="list" allowBlank="1" showInputMessage="1" showErrorMessage="1" sqref="B7" xr:uid="{0B03DD02-3665-46EB-B485-F28F0A1F9393}">
      <formula1>"2e afname,…,EMT,DMT,DLE test,SVT,DLT,"</formula1>
    </dataValidation>
    <dataValidation type="list" allowBlank="1" showInputMessage="1" showErrorMessage="1" sqref="B14" xr:uid="{657B686D-7045-4D2C-8AA0-06C8215207DC}">
      <formula1>"1e afname,…,Cito,DLE test,SVT,Aarnoutse"</formula1>
    </dataValidation>
    <dataValidation type="list" allowBlank="1" showInputMessage="1" showErrorMessage="1" sqref="B15" xr:uid="{ACE511F5-71EF-4A0E-866C-2C8BD3B33BDA}">
      <formula1>"2e afname,…,Cito,DLE test,SVT,Aarnoutse"</formula1>
    </dataValidation>
    <dataValidation type="list" allowBlank="1" showInputMessage="1" showErrorMessage="1" sqref="B30" xr:uid="{8CB1BA72-32DC-470C-82AF-4870E412C70A}">
      <formula1>"1e afname,…,Cito,PI-dictee,DLE test,SVT,Aarnoutse"</formula1>
    </dataValidation>
    <dataValidation type="list" allowBlank="1" showInputMessage="1" showErrorMessage="1" sqref="B38" xr:uid="{D3B3CA5D-EFD5-458B-BB29-0B6DDF812631}">
      <formula1>"1e afname,…,TTR,DLE test,SVT,"</formula1>
    </dataValidation>
    <dataValidation type="list" allowBlank="1" showInputMessage="1" showErrorMessage="1" sqref="B39" xr:uid="{4712A91A-4716-4AF9-A180-7C08E221CCC3}">
      <formula1>"2e afname,…,TTR,DLE test,SVT,"</formula1>
    </dataValidation>
    <dataValidation type="list" allowBlank="1" showInputMessage="1" showErrorMessage="1" sqref="B47" xr:uid="{37821E1E-2FAC-4C2C-A4C7-71D5047DBEEB}">
      <formula1>"2e afname,…,Cito,DLE test,SVT,"</formula1>
    </dataValidation>
    <dataValidation type="list" allowBlank="1" showInputMessage="1" showErrorMessage="1" sqref="B31" xr:uid="{9748D274-D76A-43D7-A218-6F6E352518FB}">
      <formula1>"2e afname,…,Cito,PI-dictee,DLE test,SVT,Aarnoutse"</formula1>
    </dataValidation>
    <dataValidation type="list" allowBlank="1" showInputMessage="1" showErrorMessage="1" sqref="B46" xr:uid="{FA7E57C7-9F39-45CC-833D-29AF9ABD0241}">
      <formula1>"1e afname,…,Cito,DLE test,SVT,"</formula1>
    </dataValidation>
    <dataValidation type="list" allowBlank="1" showInputMessage="1" showErrorMessage="1" sqref="B22" xr:uid="{E65278C5-44DF-403C-83A3-98FCBE7115E9}">
      <formula1>"1e afname,…,Cito,"</formula1>
    </dataValidation>
    <dataValidation type="list" allowBlank="1" showInputMessage="1" showErrorMessage="1" sqref="B23" xr:uid="{1C4C7E5B-6150-49EE-854C-F59B0F425407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E9B4-D3A2-491C-9285-A8FBBD4F48F1}">
  <sheetPr>
    <tabColor indexed="46"/>
    <pageSetUpPr fitToPage="1"/>
  </sheetPr>
  <dimension ref="B1:AE52"/>
  <sheetViews>
    <sheetView showGridLines="0" showRowColHeaders="0" zoomScale="85" zoomScaleNormal="85" workbookViewId="0">
      <selection activeCell="D20" sqref="D20:H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23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3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29" priority="55" stopIfTrue="1" operator="greaterThanOrEqual">
      <formula>0.8</formula>
    </cfRule>
    <cfRule type="cellIs" dxfId="22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2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2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2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2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2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2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2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2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1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1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1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1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1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1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1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1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1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1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0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0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0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0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0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0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0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0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0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0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9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9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97" priority="10" stopIfTrue="1" operator="greaterThan">
      <formula>0.25</formula>
    </cfRule>
  </conditionalFormatting>
  <dataValidations count="12">
    <dataValidation type="list" allowBlank="1" showInputMessage="1" showErrorMessage="1" sqref="B23" xr:uid="{9BAD6254-EADB-4DDE-A028-9F2BD97266D3}">
      <formula1>"2e afname,…,Cito,"</formula1>
    </dataValidation>
    <dataValidation type="list" allowBlank="1" showInputMessage="1" showErrorMessage="1" sqref="B22" xr:uid="{710846BC-0676-4629-BA17-03C136D0BF42}">
      <formula1>"1e afname,…,Cito,"</formula1>
    </dataValidation>
    <dataValidation type="list" allowBlank="1" showInputMessage="1" showErrorMessage="1" sqref="B46" xr:uid="{F8137BF8-DA37-4EEE-903C-105C5F09B89E}">
      <formula1>"1e afname,…,Cito,DLE test,SVT,"</formula1>
    </dataValidation>
    <dataValidation type="list" allowBlank="1" showInputMessage="1" showErrorMessage="1" sqref="B31" xr:uid="{482CAF3E-4CE6-4C99-9D95-CC838226E6D4}">
      <formula1>"2e afname,…,Cito,PI-dictee,DLE test,SVT,Aarnoutse"</formula1>
    </dataValidation>
    <dataValidation type="list" allowBlank="1" showInputMessage="1" showErrorMessage="1" sqref="B47" xr:uid="{C8E1F238-8188-4063-BAE8-7FE760A2D929}">
      <formula1>"2e afname,…,Cito,DLE test,SVT,"</formula1>
    </dataValidation>
    <dataValidation type="list" allowBlank="1" showInputMessage="1" showErrorMessage="1" sqref="B39" xr:uid="{40453B12-BC6E-40B8-AB7F-F6C51675AD04}">
      <formula1>"2e afname,…,TTR,DLE test,SVT,"</formula1>
    </dataValidation>
    <dataValidation type="list" allowBlank="1" showInputMessage="1" showErrorMessage="1" sqref="B38" xr:uid="{F2F19A59-22BB-48B2-82C4-00D525B48243}">
      <formula1>"1e afname,…,TTR,DLE test,SVT,"</formula1>
    </dataValidation>
    <dataValidation type="list" allowBlank="1" showInputMessage="1" showErrorMessage="1" sqref="B30" xr:uid="{FBCCC515-9C22-48A2-B3F2-5AD3BAF39BEA}">
      <formula1>"1e afname,…,Cito,PI-dictee,DLE test,SVT,Aarnoutse"</formula1>
    </dataValidation>
    <dataValidation type="list" allowBlank="1" showInputMessage="1" showErrorMessage="1" sqref="B15" xr:uid="{096BA459-4DA7-47EC-B77C-9791B2CC2A3B}">
      <formula1>"2e afname,…,Cito,DLE test,SVT,Aarnoutse"</formula1>
    </dataValidation>
    <dataValidation type="list" allowBlank="1" showInputMessage="1" showErrorMessage="1" sqref="B14" xr:uid="{FC5EE5BD-158B-4C10-B4DE-C14C9ED52904}">
      <formula1>"1e afname,…,Cito,DLE test,SVT,Aarnoutse"</formula1>
    </dataValidation>
    <dataValidation type="list" allowBlank="1" showInputMessage="1" showErrorMessage="1" sqref="B7" xr:uid="{4552BDFD-28B8-4D79-AFB3-737D1AB451F5}">
      <formula1>"2e afname,…,EMT,DMT,DLE test,SVT,DLT,"</formula1>
    </dataValidation>
    <dataValidation type="list" allowBlank="1" showInputMessage="1" showErrorMessage="1" sqref="B6" xr:uid="{382FFBB7-6C3F-4F99-9DEB-CF4865DD4ADF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BBF88-9BF4-47BD-B707-22D1BF1D2DDB}">
  <sheetPr>
    <tabColor indexed="46"/>
    <pageSetUpPr fitToPage="1"/>
  </sheetPr>
  <dimension ref="B1:AE52"/>
  <sheetViews>
    <sheetView showGridLines="0" showRowColHeaders="0" zoomScale="85" zoomScaleNormal="85" workbookViewId="0">
      <selection activeCell="Y11" sqref="Y11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9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9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94" priority="55" stopIfTrue="1" operator="greaterThanOrEqual">
      <formula>0.8</formula>
    </cfRule>
    <cfRule type="cellIs" dxfId="19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9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9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9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8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8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8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8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8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8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8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8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8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8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7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7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7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7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7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7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7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7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7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7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6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6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6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6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6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6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6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62" priority="10" stopIfTrue="1" operator="greaterThan">
      <formula>0.25</formula>
    </cfRule>
  </conditionalFormatting>
  <dataValidations count="12">
    <dataValidation type="list" allowBlank="1" showInputMessage="1" showErrorMessage="1" sqref="B23" xr:uid="{9CCD60CD-6632-4836-8CEE-0AF02C53FFE9}">
      <formula1>"2e afname,…,Cito,"</formula1>
    </dataValidation>
    <dataValidation type="list" allowBlank="1" showInputMessage="1" showErrorMessage="1" sqref="B22" xr:uid="{A5C35400-3E00-45F8-8921-09B0C8ED7433}">
      <formula1>"1e afname,…,Cito,"</formula1>
    </dataValidation>
    <dataValidation type="list" allowBlank="1" showInputMessage="1" showErrorMessage="1" sqref="B46" xr:uid="{64AA4EB3-92A2-4537-83BA-964679836AA5}">
      <formula1>"1e afname,…,Cito,DLE test,SVT,"</formula1>
    </dataValidation>
    <dataValidation type="list" allowBlank="1" showInputMessage="1" showErrorMessage="1" sqref="B31" xr:uid="{10DF8F94-288A-4B8D-8FBC-CE8C0D1775F1}">
      <formula1>"2e afname,…,Cito,PI-dictee,DLE test,SVT,Aarnoutse"</formula1>
    </dataValidation>
    <dataValidation type="list" allowBlank="1" showInputMessage="1" showErrorMessage="1" sqref="B47" xr:uid="{8FDA1EB0-D0CF-43ED-8FB6-7253A8CE8907}">
      <formula1>"2e afname,…,Cito,DLE test,SVT,"</formula1>
    </dataValidation>
    <dataValidation type="list" allowBlank="1" showInputMessage="1" showErrorMessage="1" sqref="B39" xr:uid="{CF2779B9-4E3D-41DA-B8D5-1F84247606E9}">
      <formula1>"2e afname,…,TTR,DLE test,SVT,"</formula1>
    </dataValidation>
    <dataValidation type="list" allowBlank="1" showInputMessage="1" showErrorMessage="1" sqref="B38" xr:uid="{59F75557-2EC6-491F-862A-BC7C7CF4F89A}">
      <formula1>"1e afname,…,TTR,DLE test,SVT,"</formula1>
    </dataValidation>
    <dataValidation type="list" allowBlank="1" showInputMessage="1" showErrorMessage="1" sqref="B30" xr:uid="{0C627783-3946-4469-AF1A-13A0B37FD687}">
      <formula1>"1e afname,…,Cito,PI-dictee,DLE test,SVT,Aarnoutse"</formula1>
    </dataValidation>
    <dataValidation type="list" allowBlank="1" showInputMessage="1" showErrorMessage="1" sqref="B15" xr:uid="{EAA1A7DE-FEC9-41F1-9FF8-6CAA0E4F17C6}">
      <formula1>"2e afname,…,Cito,DLE test,SVT,Aarnoutse"</formula1>
    </dataValidation>
    <dataValidation type="list" allowBlank="1" showInputMessage="1" showErrorMessage="1" sqref="B14" xr:uid="{07937F60-DFDC-4626-ACAF-32BF6E07E69E}">
      <formula1>"1e afname,…,Cito,DLE test,SVT,Aarnoutse"</formula1>
    </dataValidation>
    <dataValidation type="list" allowBlank="1" showInputMessage="1" showErrorMessage="1" sqref="B7" xr:uid="{53724041-EA1E-44A7-AAD1-32FE3F2174D7}">
      <formula1>"2e afname,…,EMT,DMT,DLE test,SVT,DLT,"</formula1>
    </dataValidation>
    <dataValidation type="list" allowBlank="1" showInputMessage="1" showErrorMessage="1" sqref="B6" xr:uid="{9B1BCB62-C79A-45C2-9F7E-7F09EBB0F558}">
      <formula1>"1e afname,…,EMT,DMT,SVT,DLE test,DLT,"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A48E5-FD4B-4C0C-AED8-D67EA87C38F1}">
  <sheetPr>
    <tabColor indexed="46"/>
    <pageSetUpPr fitToPage="1"/>
  </sheetPr>
  <dimension ref="B1:AK70"/>
  <sheetViews>
    <sheetView showGridLines="0" showRowColHeaders="0" topLeftCell="B1" zoomScale="75" zoomScaleNormal="75" workbookViewId="0">
      <selection activeCell="B36" sqref="B36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97</v>
      </c>
      <c r="C6" s="29"/>
      <c r="D6" s="82">
        <f>'groep 7(A) (3)'!D6</f>
        <v>0</v>
      </c>
      <c r="E6" s="82">
        <f>'groep 7(A) (3)'!E6</f>
        <v>0</v>
      </c>
      <c r="F6" s="82">
        <f>'groep 7(A) (3)'!F6</f>
        <v>0</v>
      </c>
      <c r="G6" s="82">
        <f>'groep 7(A) (3)'!G6</f>
        <v>0</v>
      </c>
      <c r="H6" s="82">
        <f>'groep 7(A)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98</v>
      </c>
      <c r="C7" s="29"/>
      <c r="D7" s="82">
        <f>'groep 7(A) (3)'!D7</f>
        <v>0</v>
      </c>
      <c r="E7" s="82">
        <f>'groep 7(A) (3)'!E7</f>
        <v>0</v>
      </c>
      <c r="F7" s="82">
        <f>'groep 7(A) (3)'!F7</f>
        <v>0</v>
      </c>
      <c r="G7" s="82">
        <f>'groep 7(A) (3)'!G7</f>
        <v>0</v>
      </c>
      <c r="H7" s="82">
        <f>'groep 7(A)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99</v>
      </c>
      <c r="C8" s="29"/>
      <c r="D8" s="82">
        <f>'groep 7B (3)'!D6</f>
        <v>0</v>
      </c>
      <c r="E8" s="82">
        <f>'groep 7B (3)'!E6</f>
        <v>0</v>
      </c>
      <c r="F8" s="82">
        <f>'groep 7B (3)'!F6</f>
        <v>0</v>
      </c>
      <c r="G8" s="82">
        <f>'groep 7B (3)'!G6</f>
        <v>0</v>
      </c>
      <c r="H8" s="82">
        <f>'groep 7B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100</v>
      </c>
      <c r="C9" s="28"/>
      <c r="D9" s="82">
        <f>'groep 7B (3)'!D7</f>
        <v>0</v>
      </c>
      <c r="E9" s="82">
        <f>'groep 7B (3)'!E7</f>
        <v>0</v>
      </c>
      <c r="F9" s="82">
        <f>'groep 7B (3)'!F7</f>
        <v>0</v>
      </c>
      <c r="G9" s="82">
        <f>'groep 7B (3)'!G7</f>
        <v>0</v>
      </c>
      <c r="H9" s="82">
        <f>'groep 7B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101</v>
      </c>
      <c r="C10" s="28"/>
      <c r="D10" s="82">
        <f>'groep 7C (3)'!D6</f>
        <v>0</v>
      </c>
      <c r="E10" s="82">
        <f>'groep 7C (3)'!E6</f>
        <v>0</v>
      </c>
      <c r="F10" s="82">
        <f>'groep 7C (3)'!F6</f>
        <v>0</v>
      </c>
      <c r="G10" s="82">
        <f>'groep 7C (3)'!G6</f>
        <v>0</v>
      </c>
      <c r="H10" s="82">
        <f>'groep 7C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102</v>
      </c>
      <c r="C11" s="28"/>
      <c r="D11" s="82">
        <f>'groep 7C (3)'!D7</f>
        <v>0</v>
      </c>
      <c r="E11" s="82">
        <f>'groep 7C (3)'!E7</f>
        <v>0</v>
      </c>
      <c r="F11" s="82">
        <f>'groep 7C (3)'!F7</f>
        <v>0</v>
      </c>
      <c r="G11" s="82">
        <f>'groep 7C (3)'!G7</f>
        <v>0</v>
      </c>
      <c r="H11" s="82">
        <f>'groep 7C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97</v>
      </c>
      <c r="C17" s="29"/>
      <c r="D17" s="82">
        <f>'groep 7(A) (3)'!D14</f>
        <v>0</v>
      </c>
      <c r="E17" s="82">
        <f>'groep 7(A) (3)'!E14</f>
        <v>0</v>
      </c>
      <c r="F17" s="82">
        <f>'groep 7(A) (3)'!F14</f>
        <v>0</v>
      </c>
      <c r="G17" s="82">
        <f>'groep 7(A) (3)'!G14</f>
        <v>0</v>
      </c>
      <c r="H17" s="82">
        <f>'groep 7(A)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98</v>
      </c>
      <c r="C18" s="29"/>
      <c r="D18" s="82">
        <f>'groep 7(A) (3)'!D15</f>
        <v>0</v>
      </c>
      <c r="E18" s="82">
        <f>'groep 7(A) (3)'!E15</f>
        <v>0</v>
      </c>
      <c r="F18" s="82">
        <f>'groep 7(A) (3)'!F15</f>
        <v>0</v>
      </c>
      <c r="G18" s="82">
        <f>'groep 7(A) (3)'!G15</f>
        <v>0</v>
      </c>
      <c r="H18" s="82">
        <f>'groep 7(A)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99</v>
      </c>
      <c r="C19" s="29"/>
      <c r="D19" s="82">
        <f>'groep 7B (3)'!D14</f>
        <v>0</v>
      </c>
      <c r="E19" s="82">
        <f>'groep 7B (3)'!E14</f>
        <v>0</v>
      </c>
      <c r="F19" s="82">
        <f>'groep 7B (3)'!F14</f>
        <v>0</v>
      </c>
      <c r="G19" s="82">
        <f>'groep 7B (3)'!G14</f>
        <v>0</v>
      </c>
      <c r="H19" s="82">
        <f>'groep 7B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100</v>
      </c>
      <c r="C20" s="28"/>
      <c r="D20" s="82">
        <f>'groep 7B (3)'!D15</f>
        <v>0</v>
      </c>
      <c r="E20" s="82">
        <f>'groep 7B (3)'!E15</f>
        <v>0</v>
      </c>
      <c r="F20" s="82">
        <f>'groep 7B (3)'!F15</f>
        <v>0</v>
      </c>
      <c r="G20" s="82">
        <f>'groep 7B (3)'!G15</f>
        <v>0</v>
      </c>
      <c r="H20" s="82">
        <f>'groep 7B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101</v>
      </c>
      <c r="C21" s="28"/>
      <c r="D21" s="82">
        <f>'groep 7C (3)'!D14</f>
        <v>0</v>
      </c>
      <c r="E21" s="82">
        <f>'groep 7C (3)'!E14</f>
        <v>0</v>
      </c>
      <c r="F21" s="82">
        <f>'groep 7C (3)'!F14</f>
        <v>0</v>
      </c>
      <c r="G21" s="82">
        <f>'groep 7C (3)'!G14</f>
        <v>0</v>
      </c>
      <c r="H21" s="82">
        <f>'groep 7C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102</v>
      </c>
      <c r="C22" s="28"/>
      <c r="D22" s="82">
        <f>'groep 7C (3)'!D15</f>
        <v>0</v>
      </c>
      <c r="E22" s="82">
        <f>'groep 7C (3)'!E15</f>
        <v>0</v>
      </c>
      <c r="F22" s="82">
        <f>'groep 7C (3)'!F15</f>
        <v>0</v>
      </c>
      <c r="G22" s="82">
        <f>'groep 7C (3)'!G15</f>
        <v>0</v>
      </c>
      <c r="H22" s="82">
        <f>'groep 7C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97</v>
      </c>
      <c r="C28" s="29"/>
      <c r="D28" s="82">
        <f>'groep 7(A) (3)'!D22</f>
        <v>0</v>
      </c>
      <c r="E28" s="82">
        <f>'groep 7(A) (3)'!E22</f>
        <v>0</v>
      </c>
      <c r="F28" s="82">
        <f>'groep 7(A) (3)'!F22</f>
        <v>0</v>
      </c>
      <c r="G28" s="82">
        <f>'groep 7(A) (3)'!G22</f>
        <v>0</v>
      </c>
      <c r="H28" s="82">
        <f>'groep 7(A)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98</v>
      </c>
      <c r="C29" s="29"/>
      <c r="D29" s="82">
        <f>'groep 7(A) (3)'!D23</f>
        <v>0</v>
      </c>
      <c r="E29" s="82">
        <f>'groep 7(A) (3)'!E23</f>
        <v>0</v>
      </c>
      <c r="F29" s="82">
        <f>'groep 7(A) (3)'!F23</f>
        <v>0</v>
      </c>
      <c r="G29" s="82">
        <f>'groep 7(A) (3)'!G23</f>
        <v>0</v>
      </c>
      <c r="H29" s="82">
        <f>'groep 7(A)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99</v>
      </c>
      <c r="C30" s="29"/>
      <c r="D30" s="82">
        <f>'groep 7B (3)'!D22</f>
        <v>0</v>
      </c>
      <c r="E30" s="82">
        <f>'groep 7B (3)'!E22</f>
        <v>0</v>
      </c>
      <c r="F30" s="82">
        <f>'groep 7B (3)'!F22</f>
        <v>0</v>
      </c>
      <c r="G30" s="82">
        <f>'groep 7B (3)'!G22</f>
        <v>0</v>
      </c>
      <c r="H30" s="82">
        <f>'groep 7B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100</v>
      </c>
      <c r="C31" s="28"/>
      <c r="D31" s="82">
        <f>'groep 7B (3)'!D23</f>
        <v>0</v>
      </c>
      <c r="E31" s="82">
        <f>'groep 7B (3)'!E23</f>
        <v>0</v>
      </c>
      <c r="F31" s="82">
        <f>'groep 7B (3)'!F23</f>
        <v>0</v>
      </c>
      <c r="G31" s="82">
        <f>'groep 7B (3)'!G23</f>
        <v>0</v>
      </c>
      <c r="H31" s="82">
        <f>'groep 7B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101</v>
      </c>
      <c r="C32" s="28"/>
      <c r="D32" s="82">
        <f>'groep 7C (3)'!D22</f>
        <v>0</v>
      </c>
      <c r="E32" s="82">
        <f>'groep 7C (3)'!E22</f>
        <v>0</v>
      </c>
      <c r="F32" s="82">
        <f>'groep 7C (3)'!F22</f>
        <v>0</v>
      </c>
      <c r="G32" s="82">
        <f>'groep 7C (3)'!G22</f>
        <v>0</v>
      </c>
      <c r="H32" s="82">
        <f>'groep 7C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102</v>
      </c>
      <c r="C33" s="28"/>
      <c r="D33" s="82">
        <f>'groep 7C (3)'!D23</f>
        <v>0</v>
      </c>
      <c r="E33" s="82">
        <f>'groep 7C (3)'!E23</f>
        <v>0</v>
      </c>
      <c r="F33" s="82">
        <f>'groep 7C (3)'!F23</f>
        <v>0</v>
      </c>
      <c r="G33" s="82">
        <f>'groep 7C (3)'!G23</f>
        <v>0</v>
      </c>
      <c r="H33" s="82">
        <f>'groep 7C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97</v>
      </c>
      <c r="C39" s="29"/>
      <c r="D39" s="82">
        <f>'groep 7(A) (3)'!D30</f>
        <v>0</v>
      </c>
      <c r="E39" s="82">
        <f>'groep 7(A) (3)'!E30</f>
        <v>0</v>
      </c>
      <c r="F39" s="82">
        <f>'groep 7(A) (3)'!F30</f>
        <v>0</v>
      </c>
      <c r="G39" s="82">
        <f>'groep 7(A) (3)'!G30</f>
        <v>0</v>
      </c>
      <c r="H39" s="82">
        <f>'groep 7(A)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98</v>
      </c>
      <c r="C40" s="29"/>
      <c r="D40" s="82">
        <f>'groep 7(A) (3)'!D31</f>
        <v>0</v>
      </c>
      <c r="E40" s="82">
        <f>'groep 7(A) (3)'!E31</f>
        <v>0</v>
      </c>
      <c r="F40" s="82">
        <f>'groep 7(A) (3)'!F31</f>
        <v>0</v>
      </c>
      <c r="G40" s="82">
        <f>'groep 7(A) (3)'!G31</f>
        <v>0</v>
      </c>
      <c r="H40" s="82">
        <f>'groep 7(A)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99</v>
      </c>
      <c r="C41" s="29"/>
      <c r="D41" s="82">
        <f>'groep 7B (3)'!D30</f>
        <v>0</v>
      </c>
      <c r="E41" s="82">
        <f>'groep 7B (3)'!E30</f>
        <v>0</v>
      </c>
      <c r="F41" s="82">
        <f>'groep 7B (3)'!F30</f>
        <v>0</v>
      </c>
      <c r="G41" s="82">
        <f>'groep 7B (3)'!G30</f>
        <v>0</v>
      </c>
      <c r="H41" s="82">
        <f>'groep 7B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100</v>
      </c>
      <c r="C42" s="28"/>
      <c r="D42" s="82">
        <f>'groep 7B (3)'!D31</f>
        <v>0</v>
      </c>
      <c r="E42" s="82">
        <f>'groep 7B (3)'!E31</f>
        <v>0</v>
      </c>
      <c r="F42" s="82">
        <f>'groep 7B (3)'!F31</f>
        <v>0</v>
      </c>
      <c r="G42" s="82">
        <f>'groep 7B (3)'!G31</f>
        <v>0</v>
      </c>
      <c r="H42" s="82">
        <f>'groep 7B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101</v>
      </c>
      <c r="C43" s="28"/>
      <c r="D43" s="82">
        <f>'groep 7C (3)'!D30</f>
        <v>0</v>
      </c>
      <c r="E43" s="82">
        <f>'groep 7C (3)'!E30</f>
        <v>0</v>
      </c>
      <c r="F43" s="82">
        <f>'groep 7C (3)'!F30</f>
        <v>0</v>
      </c>
      <c r="G43" s="82">
        <f>'groep 7C (3)'!G30</f>
        <v>0</v>
      </c>
      <c r="H43" s="82">
        <f>'groep 7C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102</v>
      </c>
      <c r="C44" s="28"/>
      <c r="D44" s="82">
        <f>'groep 7C (3)'!D31</f>
        <v>0</v>
      </c>
      <c r="E44" s="82">
        <f>'groep 7C (3)'!E31</f>
        <v>0</v>
      </c>
      <c r="F44" s="82">
        <f>'groep 7C (3)'!F31</f>
        <v>0</v>
      </c>
      <c r="G44" s="82">
        <f>'groep 7C (3)'!G31</f>
        <v>0</v>
      </c>
      <c r="H44" s="82">
        <f>'groep 7C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97</v>
      </c>
      <c r="C50" s="29"/>
      <c r="D50" s="82">
        <f>'groep 7(A) (3)'!D38</f>
        <v>0</v>
      </c>
      <c r="E50" s="82">
        <f>'groep 7(A) (3)'!E38</f>
        <v>0</v>
      </c>
      <c r="F50" s="82">
        <f>'groep 7(A) (3)'!F38</f>
        <v>0</v>
      </c>
      <c r="G50" s="82">
        <f>'groep 7(A) (3)'!G38</f>
        <v>0</v>
      </c>
      <c r="H50" s="82">
        <f>'groep 7(A) (3)'!H38</f>
        <v>0</v>
      </c>
      <c r="I50" s="83">
        <f t="shared" ref="I50:I57" si="4">SUM(D50:H50)</f>
        <v>0</v>
      </c>
    </row>
    <row r="51" spans="2:13" x14ac:dyDescent="0.25">
      <c r="B51" s="29" t="s">
        <v>98</v>
      </c>
      <c r="C51" s="29"/>
      <c r="D51" s="82">
        <f>'groep 7(A) (3)'!D39</f>
        <v>0</v>
      </c>
      <c r="E51" s="82">
        <f>'groep 7(A) (3)'!E39</f>
        <v>0</v>
      </c>
      <c r="F51" s="82">
        <f>'groep 7(A) (3)'!F39</f>
        <v>0</v>
      </c>
      <c r="G51" s="82">
        <f>'groep 7(A) (3)'!G39</f>
        <v>0</v>
      </c>
      <c r="H51" s="82">
        <f>'groep 7(A) (3)'!H39</f>
        <v>0</v>
      </c>
      <c r="I51" s="83">
        <f t="shared" si="4"/>
        <v>0</v>
      </c>
    </row>
    <row r="52" spans="2:13" x14ac:dyDescent="0.25">
      <c r="B52" s="29" t="s">
        <v>99</v>
      </c>
      <c r="C52" s="29"/>
      <c r="D52" s="82">
        <f>'groep 7B (3)'!D38</f>
        <v>0</v>
      </c>
      <c r="E52" s="82">
        <f>'groep 7B (3)'!E38</f>
        <v>0</v>
      </c>
      <c r="F52" s="82">
        <f>'groep 7B (3)'!F38</f>
        <v>0</v>
      </c>
      <c r="G52" s="82">
        <f>'groep 7B (3)'!G38</f>
        <v>0</v>
      </c>
      <c r="H52" s="82">
        <f>'groep 7B (3)'!H38</f>
        <v>0</v>
      </c>
      <c r="I52" s="83">
        <f t="shared" si="4"/>
        <v>0</v>
      </c>
    </row>
    <row r="53" spans="2:13" x14ac:dyDescent="0.25">
      <c r="B53" s="29" t="s">
        <v>100</v>
      </c>
      <c r="C53" s="28"/>
      <c r="D53" s="82">
        <f>'groep 7B (3)'!D39</f>
        <v>0</v>
      </c>
      <c r="E53" s="82">
        <f>'groep 7B (3)'!E39</f>
        <v>0</v>
      </c>
      <c r="F53" s="82">
        <f>'groep 7B (3)'!F39</f>
        <v>0</v>
      </c>
      <c r="G53" s="82">
        <f>'groep 7B (3)'!G39</f>
        <v>0</v>
      </c>
      <c r="H53" s="82">
        <f>'groep 7B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101</v>
      </c>
      <c r="C54" s="28"/>
      <c r="D54" s="82">
        <f>'groep 7C (3)'!D38</f>
        <v>0</v>
      </c>
      <c r="E54" s="82">
        <f>'groep 7C (3)'!E38</f>
        <v>0</v>
      </c>
      <c r="F54" s="82">
        <f>'groep 7C (3)'!F38</f>
        <v>0</v>
      </c>
      <c r="G54" s="82">
        <f>'groep 7C (3)'!G38</f>
        <v>0</v>
      </c>
      <c r="H54" s="82">
        <f>'groep 7C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102</v>
      </c>
      <c r="C55" s="28"/>
      <c r="D55" s="82">
        <f>'groep 7C (3)'!D39</f>
        <v>0</v>
      </c>
      <c r="E55" s="82">
        <f>'groep 7C (3)'!E39</f>
        <v>0</v>
      </c>
      <c r="F55" s="82">
        <f>'groep 7C (3)'!F39</f>
        <v>0</v>
      </c>
      <c r="G55" s="82">
        <f>'groep 7C (3)'!G39</f>
        <v>0</v>
      </c>
      <c r="H55" s="82">
        <f>'groep 7C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97</v>
      </c>
      <c r="C61" s="29"/>
      <c r="D61" s="82">
        <f>'groep 7(A) (3)'!D46</f>
        <v>0</v>
      </c>
      <c r="E61" s="82">
        <f>'groep 7(A) (3)'!E46</f>
        <v>0</v>
      </c>
      <c r="F61" s="82">
        <f>'groep 7(A) (3)'!F46</f>
        <v>0</v>
      </c>
      <c r="G61" s="82">
        <f>'groep 7(A) (3)'!G46</f>
        <v>0</v>
      </c>
      <c r="H61" s="82">
        <f>'groep 7(A)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98</v>
      </c>
      <c r="C62" s="29"/>
      <c r="D62" s="82">
        <f>'groep 7(A) (3)'!D47</f>
        <v>0</v>
      </c>
      <c r="E62" s="82">
        <f>'groep 7(A) (3)'!E47</f>
        <v>0</v>
      </c>
      <c r="F62" s="82">
        <f>'groep 7(A) (3)'!F47</f>
        <v>0</v>
      </c>
      <c r="G62" s="82">
        <f>'groep 7(A) (3)'!G47</f>
        <v>0</v>
      </c>
      <c r="H62" s="82">
        <f>'groep 7(A)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99</v>
      </c>
      <c r="C63" s="29"/>
      <c r="D63" s="82">
        <f>'groep 7B (3)'!D46</f>
        <v>0</v>
      </c>
      <c r="E63" s="82">
        <f>'groep 7B (3)'!E46</f>
        <v>0</v>
      </c>
      <c r="F63" s="82">
        <f>'groep 7B (3)'!F46</f>
        <v>0</v>
      </c>
      <c r="G63" s="82">
        <f>'groep 7B (3)'!G46</f>
        <v>0</v>
      </c>
      <c r="H63" s="82">
        <f>'groep 7B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100</v>
      </c>
      <c r="C64" s="28"/>
      <c r="D64" s="82">
        <f>'groep 7B (3)'!D47</f>
        <v>0</v>
      </c>
      <c r="E64" s="82">
        <f>'groep 7B (3)'!E47</f>
        <v>0</v>
      </c>
      <c r="F64" s="82">
        <f>'groep 7B (3)'!F47</f>
        <v>0</v>
      </c>
      <c r="G64" s="82">
        <f>'groep 7B (3)'!G47</f>
        <v>0</v>
      </c>
      <c r="H64" s="82">
        <f>'groep 7B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101</v>
      </c>
      <c r="C65" s="28"/>
      <c r="D65" s="82">
        <f>'groep 7C (3)'!D46</f>
        <v>0</v>
      </c>
      <c r="E65" s="82">
        <f>'groep 7C (3)'!E46</f>
        <v>0</v>
      </c>
      <c r="F65" s="82">
        <f>'groep 7C (3)'!F46</f>
        <v>0</v>
      </c>
      <c r="G65" s="82">
        <f>'groep 7C (3)'!G46</f>
        <v>0</v>
      </c>
      <c r="H65" s="82">
        <f>'groep 7C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102</v>
      </c>
      <c r="C66" s="28"/>
      <c r="D66" s="82">
        <f>'groep 7C (3)'!D47</f>
        <v>0</v>
      </c>
      <c r="E66" s="82">
        <f>'groep 7C (3)'!E47</f>
        <v>0</v>
      </c>
      <c r="F66" s="82">
        <f>'groep 7C (3)'!F47</f>
        <v>0</v>
      </c>
      <c r="G66" s="82">
        <f>'groep 7C (3)'!G47</f>
        <v>0</v>
      </c>
      <c r="H66" s="82">
        <f>'groep 7C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16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16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159" priority="5" stopIfTrue="1" operator="greaterThanOrEqual">
      <formula>0.8</formula>
    </cfRule>
    <cfRule type="cellIs" dxfId="15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15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D52EA-F2FD-4EBB-BD90-2FD081231572}">
  <sheetPr>
    <tabColor indexed="12"/>
    <pageSetUpPr fitToPage="1"/>
  </sheetPr>
  <dimension ref="B1:AE52"/>
  <sheetViews>
    <sheetView showGridLines="0" showRowColHeaders="0" zoomScale="85" zoomScaleNormal="85" workbookViewId="0">
      <selection activeCell="X20" sqref="X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5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5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54" priority="55" stopIfTrue="1" operator="greaterThanOrEqual">
      <formula>0.8</formula>
    </cfRule>
    <cfRule type="cellIs" dxfId="15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5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5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5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4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4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4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4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4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4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4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4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4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4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3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3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3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3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3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13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13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13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13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13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12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12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12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12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12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12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12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122" priority="10" stopIfTrue="1" operator="greaterThan">
      <formula>0.25</formula>
    </cfRule>
  </conditionalFormatting>
  <dataValidations count="12">
    <dataValidation type="list" allowBlank="1" showInputMessage="1" showErrorMessage="1" sqref="B6" xr:uid="{5766E0AE-5E3D-48A9-A8C7-3C9FA7E23824}">
      <formula1>"1e afname,…,EMT,DMT,SVT,DLE test,DLT,"</formula1>
    </dataValidation>
    <dataValidation type="list" allowBlank="1" showInputMessage="1" showErrorMessage="1" sqref="B7" xr:uid="{A96A5303-7957-4CA1-AD4D-D89B78214983}">
      <formula1>"2e afname,…,EMT,DMT,DLE test,SVT,DLT,"</formula1>
    </dataValidation>
    <dataValidation type="list" allowBlank="1" showInputMessage="1" showErrorMessage="1" sqref="B14" xr:uid="{61A50832-5EB4-48B2-AD89-F9F175636800}">
      <formula1>"1e afname,…,Cito,DLE test,SVT,Aarnoutse"</formula1>
    </dataValidation>
    <dataValidation type="list" allowBlank="1" showInputMessage="1" showErrorMessage="1" sqref="B15" xr:uid="{1ACA7746-4A17-404D-A994-059F6FC8A03E}">
      <formula1>"2e afname,…,Cito,DLE test,SVT,Aarnoutse"</formula1>
    </dataValidation>
    <dataValidation type="list" allowBlank="1" showInputMessage="1" showErrorMessage="1" sqref="B30" xr:uid="{D44D3C9A-B7F3-4CFC-BFAF-2DC685BB0E1C}">
      <formula1>"1e afname,…,Cito,PI-dictee,DLE test,SVT,Aarnoutse"</formula1>
    </dataValidation>
    <dataValidation type="list" allowBlank="1" showInputMessage="1" showErrorMessage="1" sqref="B38" xr:uid="{55F032DC-96E7-40AE-BCF8-4D77EA285A41}">
      <formula1>"1e afname,…,TTR,DLE test,SVT,"</formula1>
    </dataValidation>
    <dataValidation type="list" allowBlank="1" showInputMessage="1" showErrorMessage="1" sqref="B39" xr:uid="{CCBA9A8A-F9D8-44B7-BCE7-D3B96A7A9B3D}">
      <formula1>"2e afname,…,TTR,DLE test,SVT,"</formula1>
    </dataValidation>
    <dataValidation type="list" allowBlank="1" showInputMessage="1" showErrorMessage="1" sqref="B47" xr:uid="{8AF0F593-3AC3-48B8-90E3-604ED5FCEC95}">
      <formula1>"2e afname,…,Cito,DLE test,SVT,"</formula1>
    </dataValidation>
    <dataValidation type="list" allowBlank="1" showInputMessage="1" showErrorMessage="1" sqref="B31" xr:uid="{274D2149-273A-4CFF-BA01-48ECC77502D9}">
      <formula1>"2e afname,…,Cito,PI-dictee,DLE test,SVT,Aarnoutse"</formula1>
    </dataValidation>
    <dataValidation type="list" allowBlank="1" showInputMessage="1" showErrorMessage="1" sqref="B46" xr:uid="{1726B75B-EE4B-4B9B-9D13-90228EF2C835}">
      <formula1>"1e afname,…,Cito,DLE test,SVT,"</formula1>
    </dataValidation>
    <dataValidation type="list" allowBlank="1" showInputMessage="1" showErrorMessage="1" sqref="B22" xr:uid="{157E46A0-F057-4FFD-B913-09FFCDCDAC02}">
      <formula1>"1e afname,…,Cito,"</formula1>
    </dataValidation>
    <dataValidation type="list" allowBlank="1" showInputMessage="1" showErrorMessage="1" sqref="B23" xr:uid="{8EFA7681-F1EB-4C73-8324-3B68AFAC37B8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5"/>
    <pageSetUpPr fitToPage="1"/>
  </sheetPr>
  <dimension ref="B1:AE52"/>
  <sheetViews>
    <sheetView showGridLines="0" showRowColHeaders="0" zoomScale="85" zoomScaleNormal="85" workbookViewId="0">
      <selection activeCell="Y12" sqref="Y12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21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24">
        <f>beginblad!$C$7</f>
        <v>2021</v>
      </c>
      <c r="O52" s="24">
        <f>beginblad!$M$7</f>
        <v>2022</v>
      </c>
      <c r="R52" s="319" t="str">
        <f>beginblad!$H$7</f>
        <v>PROEFSCHOOL</v>
      </c>
      <c r="S52" s="319"/>
      <c r="T52" s="319"/>
      <c r="U52" s="319"/>
      <c r="V52" s="319"/>
      <c r="W52" s="68"/>
      <c r="X52" s="68"/>
    </row>
  </sheetData>
  <sheetProtection sheet="1" objects="1" scenarios="1"/>
  <mergeCells count="7">
    <mergeCell ref="D36:H36"/>
    <mergeCell ref="R52:V52"/>
    <mergeCell ref="D44:H44"/>
    <mergeCell ref="D4:H4"/>
    <mergeCell ref="D12:H12"/>
    <mergeCell ref="D28:H28"/>
    <mergeCell ref="D20:H20"/>
  </mergeCells>
  <phoneticPr fontId="3" type="noConversion"/>
  <conditionalFormatting sqref="G35 G43 G11:H11">
    <cfRule type="cellIs" dxfId="2050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2049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2048" priority="55" stopIfTrue="1" operator="greaterThanOrEqual">
      <formula>0.8</formula>
    </cfRule>
    <cfRule type="cellIs" dxfId="2047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2046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2045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2044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2043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2042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2041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2040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2039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2038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2037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2036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2035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2034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2033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2032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2031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2030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2029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2028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2027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2026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2025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2024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2023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2022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2021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2020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2019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2018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2017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2016" priority="10" stopIfTrue="1" operator="greaterThan">
      <formula>0.25</formula>
    </cfRule>
  </conditionalFormatting>
  <dataValidations count="12">
    <dataValidation type="list" allowBlank="1" showInputMessage="1" showErrorMessage="1" sqref="B6" xr:uid="{00000000-0002-0000-0400-000000000000}">
      <formula1>"1e afname,…,EMT,DMT,SVT,DLE test,DLT,"</formula1>
    </dataValidation>
    <dataValidation type="list" allowBlank="1" showInputMessage="1" showErrorMessage="1" sqref="B7" xr:uid="{00000000-0002-0000-0400-000001000000}">
      <formula1>"2e afname,…,EMT,DMT,DLE test,SVT,DLT,"</formula1>
    </dataValidation>
    <dataValidation type="list" allowBlank="1" showInputMessage="1" showErrorMessage="1" sqref="B14" xr:uid="{00000000-0002-0000-0400-000002000000}">
      <formula1>"1e afname,…,Cito,DLE test,SVT,Aarnoutse"</formula1>
    </dataValidation>
    <dataValidation type="list" allowBlank="1" showInputMessage="1" showErrorMessage="1" sqref="B15" xr:uid="{00000000-0002-0000-0400-000003000000}">
      <formula1>"2e afname,…,Cito,DLE test,SVT,Aarnoutse"</formula1>
    </dataValidation>
    <dataValidation type="list" allowBlank="1" showInputMessage="1" showErrorMessage="1" sqref="B30" xr:uid="{00000000-0002-0000-0400-000004000000}">
      <formula1>"1e afname,…,Cito,PI-dictee,DLE test,SVT,Aarnoutse"</formula1>
    </dataValidation>
    <dataValidation type="list" allowBlank="1" showInputMessage="1" showErrorMessage="1" sqref="B38" xr:uid="{00000000-0002-0000-0400-000005000000}">
      <formula1>"1e afname,…,TTR,DLE test,SVT,"</formula1>
    </dataValidation>
    <dataValidation type="list" allowBlank="1" showInputMessage="1" showErrorMessage="1" sqref="B39" xr:uid="{00000000-0002-0000-0400-000006000000}">
      <formula1>"2e afname,…,TTR,DLE test,SVT,"</formula1>
    </dataValidation>
    <dataValidation type="list" allowBlank="1" showInputMessage="1" showErrorMessage="1" sqref="B47" xr:uid="{00000000-0002-0000-0400-000007000000}">
      <formula1>"2e afname,…,Cito,DLE test,SVT,"</formula1>
    </dataValidation>
    <dataValidation type="list" allowBlank="1" showInputMessage="1" showErrorMessage="1" sqref="B31" xr:uid="{00000000-0002-0000-0400-000008000000}">
      <formula1>"2e afname,…,Cito,PI-dictee,DLE test,SVT,Aarnoutse"</formula1>
    </dataValidation>
    <dataValidation type="list" allowBlank="1" showInputMessage="1" showErrorMessage="1" sqref="B46" xr:uid="{00000000-0002-0000-0400-000009000000}">
      <formula1>"1e afname,…,Cito,DLE test,SVT,"</formula1>
    </dataValidation>
    <dataValidation type="list" allowBlank="1" showInputMessage="1" showErrorMessage="1" sqref="B22" xr:uid="{00000000-0002-0000-0400-00000A000000}">
      <formula1>"1e afname,…,Cito,"</formula1>
    </dataValidation>
    <dataValidation type="list" allowBlank="1" showInputMessage="1" showErrorMessage="1" sqref="B23" xr:uid="{00000000-0002-0000-0400-00000B00000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D20E-3758-4F69-90F7-28C0D8D3A99B}">
  <sheetPr>
    <tabColor indexed="12"/>
    <pageSetUpPr fitToPage="1"/>
  </sheetPr>
  <dimension ref="B1:AE52"/>
  <sheetViews>
    <sheetView showGridLines="0" showRowColHeaders="0" zoomScale="85" zoomScaleNormal="85" workbookViewId="0">
      <selection activeCell="D20" sqref="D20:H20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121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120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119" priority="55" stopIfTrue="1" operator="greaterThanOrEqual">
      <formula>0.8</formula>
    </cfRule>
    <cfRule type="cellIs" dxfId="118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117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116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115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114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113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112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111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110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109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108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107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106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105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104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103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102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101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100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99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98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97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96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95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94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93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92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91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90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89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88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87" priority="10" stopIfTrue="1" operator="greaterThan">
      <formula>0.25</formula>
    </cfRule>
  </conditionalFormatting>
  <dataValidations count="12">
    <dataValidation type="list" allowBlank="1" showInputMessage="1" showErrorMessage="1" sqref="B6" xr:uid="{910621AD-BFE2-4418-BE6D-8454028A413F}">
      <formula1>"1e afname,…,EMT,DMT,SVT,DLE test,DLT,"</formula1>
    </dataValidation>
    <dataValidation type="list" allowBlank="1" showInputMessage="1" showErrorMessage="1" sqref="B7" xr:uid="{3044E2B0-CBA9-4DDE-A303-4BD17A1AD1C5}">
      <formula1>"2e afname,…,EMT,DMT,DLE test,SVT,DLT,"</formula1>
    </dataValidation>
    <dataValidation type="list" allowBlank="1" showInputMessage="1" showErrorMessage="1" sqref="B14" xr:uid="{D8920192-4745-4E8D-B74A-6433C959837F}">
      <formula1>"1e afname,…,Cito,DLE test,SVT,Aarnoutse"</formula1>
    </dataValidation>
    <dataValidation type="list" allowBlank="1" showInputMessage="1" showErrorMessage="1" sqref="B15" xr:uid="{A5C1144F-7A45-48A2-ACBF-992BDAFD054B}">
      <formula1>"2e afname,…,Cito,DLE test,SVT,Aarnoutse"</formula1>
    </dataValidation>
    <dataValidation type="list" allowBlank="1" showInputMessage="1" showErrorMessage="1" sqref="B30" xr:uid="{5A868882-EBA5-45DD-B53C-AE9654A16BFB}">
      <formula1>"1e afname,…,Cito,PI-dictee,DLE test,SVT,Aarnoutse"</formula1>
    </dataValidation>
    <dataValidation type="list" allowBlank="1" showInputMessage="1" showErrorMessage="1" sqref="B38" xr:uid="{111C3401-3DF4-478D-863A-F6696B1C988E}">
      <formula1>"1e afname,…,TTR,DLE test,SVT,"</formula1>
    </dataValidation>
    <dataValidation type="list" allowBlank="1" showInputMessage="1" showErrorMessage="1" sqref="B39" xr:uid="{F4478CC1-7939-4705-911B-17F6ED024B61}">
      <formula1>"2e afname,…,TTR,DLE test,SVT,"</formula1>
    </dataValidation>
    <dataValidation type="list" allowBlank="1" showInputMessage="1" showErrorMessage="1" sqref="B47" xr:uid="{434E3C2A-2FA1-444D-B9F6-505E4D0A83A6}">
      <formula1>"2e afname,…,Cito,DLE test,SVT,"</formula1>
    </dataValidation>
    <dataValidation type="list" allowBlank="1" showInputMessage="1" showErrorMessage="1" sqref="B31" xr:uid="{5EEF0003-04F3-471E-BBFB-6C217DB3CA99}">
      <formula1>"2e afname,…,Cito,PI-dictee,DLE test,SVT,Aarnoutse"</formula1>
    </dataValidation>
    <dataValidation type="list" allowBlank="1" showInputMessage="1" showErrorMessage="1" sqref="B46" xr:uid="{622434CF-7390-498E-912A-9F8DC4B6E5E2}">
      <formula1>"1e afname,…,Cito,DLE test,SVT,"</formula1>
    </dataValidation>
    <dataValidation type="list" allowBlank="1" showInputMessage="1" showErrorMessage="1" sqref="B22" xr:uid="{7635A37C-F9A0-42E1-BE0E-9611C091E325}">
      <formula1>"1e afname,…,Cito,"</formula1>
    </dataValidation>
    <dataValidation type="list" allowBlank="1" showInputMessage="1" showErrorMessage="1" sqref="B23" xr:uid="{65DF86D2-767D-4E1F-9FB2-4E6DB145A780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614F5-E83A-4EED-B6BC-50A897EF198A}">
  <sheetPr>
    <tabColor indexed="12"/>
    <pageSetUpPr fitToPage="1"/>
  </sheetPr>
  <dimension ref="B1:AE52"/>
  <sheetViews>
    <sheetView showGridLines="0" showRowColHeaders="0" zoomScale="85" zoomScaleNormal="85" workbookViewId="0">
      <selection activeCell="Y18" sqref="Y18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1" width="9.1796875" style="31"/>
    <col min="12" max="12" width="9.1796875" style="32"/>
    <col min="13" max="13" width="9.1796875" style="27"/>
    <col min="14" max="14" width="2.7265625" style="27" customWidth="1"/>
    <col min="15" max="18" width="9.1796875" style="27"/>
    <col min="19" max="19" width="2.7265625" style="27" customWidth="1"/>
    <col min="20" max="16384" width="9.1796875" style="27"/>
  </cols>
  <sheetData>
    <row r="1" spans="2:31" ht="6.75" customHeight="1" x14ac:dyDescent="0.25">
      <c r="J1" s="54"/>
      <c r="K1" s="54"/>
      <c r="L1" s="55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</row>
    <row r="2" spans="2:31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</row>
    <row r="3" spans="2:31" ht="10" customHeight="1" x14ac:dyDescent="0.25">
      <c r="J3" s="54"/>
      <c r="K3" s="54"/>
      <c r="L3" s="55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</row>
    <row r="4" spans="2:31" x14ac:dyDescent="0.25"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6"/>
      <c r="M4" s="66"/>
      <c r="N4" s="66"/>
      <c r="O4" s="56"/>
      <c r="P4" s="56"/>
    </row>
    <row r="5" spans="2:31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56"/>
      <c r="M5" s="56"/>
      <c r="N5" s="56"/>
      <c r="O5" s="56"/>
      <c r="P5" s="56"/>
    </row>
    <row r="6" spans="2:31" x14ac:dyDescent="0.25">
      <c r="B6" s="49" t="s">
        <v>9</v>
      </c>
      <c r="C6" s="29"/>
      <c r="D6" s="4"/>
      <c r="E6" s="4"/>
      <c r="F6" s="4"/>
      <c r="G6" s="4"/>
      <c r="H6" s="4"/>
      <c r="I6" s="36">
        <f>SUM(D6:H6)</f>
        <v>0</v>
      </c>
      <c r="J6" s="69"/>
      <c r="K6" s="69"/>
      <c r="L6" s="71"/>
      <c r="M6" s="71"/>
      <c r="N6" s="71"/>
      <c r="O6" s="56"/>
      <c r="P6" s="56"/>
    </row>
    <row r="7" spans="2:31" ht="13" x14ac:dyDescent="0.25">
      <c r="B7" s="49" t="s">
        <v>10</v>
      </c>
      <c r="C7" s="28"/>
      <c r="D7" s="4"/>
      <c r="E7" s="4"/>
      <c r="F7" s="4"/>
      <c r="G7" s="4"/>
      <c r="H7" s="4"/>
      <c r="I7" s="36">
        <f>SUM(D7:H7)</f>
        <v>0</v>
      </c>
      <c r="J7" s="69"/>
      <c r="K7" s="69"/>
      <c r="L7" s="12"/>
      <c r="M7" s="66"/>
      <c r="N7" s="12"/>
      <c r="O7" s="56"/>
      <c r="P7" s="56"/>
    </row>
    <row r="8" spans="2:31" ht="13" x14ac:dyDescent="0.25">
      <c r="B8" s="49"/>
      <c r="C8" s="28"/>
      <c r="D8" s="42" t="str">
        <f>IF($I$6=0,"0%",IF($I$6&gt;0,D6/$I$6))</f>
        <v>0%</v>
      </c>
      <c r="E8" s="42" t="str">
        <f>IF($I$6=0,"0%",IF($I$6&gt;0,E6/$I$6))</f>
        <v>0%</v>
      </c>
      <c r="F8" s="42" t="str">
        <f>IF($I$6=0,"0%",IF($I$6&gt;0,F6/$I$6))</f>
        <v>0%</v>
      </c>
      <c r="G8" s="42" t="str">
        <f>IF($I$6=0,"0%",IF($I$6&gt;0,G6/$I$6))</f>
        <v>0%</v>
      </c>
      <c r="H8" s="42" t="str">
        <f>IF($I$6=0,"0%",IF($I$6&gt;0,H6/$I$6))</f>
        <v>0%</v>
      </c>
      <c r="I8" s="36"/>
      <c r="J8" s="69"/>
      <c r="K8" s="69"/>
      <c r="L8" s="12"/>
      <c r="M8" s="66"/>
      <c r="N8" s="12"/>
      <c r="O8" s="56"/>
      <c r="P8" s="56"/>
    </row>
    <row r="9" spans="2:31" ht="13" x14ac:dyDescent="0.25">
      <c r="B9" s="63" t="s">
        <v>27</v>
      </c>
      <c r="D9" s="42" t="str">
        <f>IF($I$7=0,"0%",IF($I$7&gt;0,D7/$I$7))</f>
        <v>0%</v>
      </c>
      <c r="E9" s="42" t="str">
        <f>IF($I$7=0,"0%",IF($I$7&gt;0,E7/$I$7))</f>
        <v>0%</v>
      </c>
      <c r="F9" s="42" t="str">
        <f>IF($I$7=0,"0%",IF($I$7&gt;0,F7/$I$7))</f>
        <v>0%</v>
      </c>
      <c r="G9" s="42" t="str">
        <f>IF($I$7=0,"0%",IF($I$7&gt;0,G7/$I$7))</f>
        <v>0%</v>
      </c>
      <c r="H9" s="42" t="str">
        <f>IF($I$7=0,"0%",IF($I$7&gt;0,H7/$I$7))</f>
        <v>0%</v>
      </c>
      <c r="J9" s="73"/>
      <c r="K9" s="73"/>
      <c r="L9" s="12"/>
      <c r="M9" s="66"/>
      <c r="N9" s="12"/>
      <c r="O9" s="56"/>
      <c r="P9" s="56"/>
    </row>
    <row r="10" spans="2:31" x14ac:dyDescent="0.25">
      <c r="B10" s="64">
        <f>D10+E10</f>
        <v>0</v>
      </c>
      <c r="D10" s="84" t="str">
        <f>IF(I6=0,D9,IF(I7=0,D8,IF(I7&gt;0,(D8+D9)/2)))</f>
        <v>0%</v>
      </c>
      <c r="E10" s="84" t="str">
        <f>IF(I6=0,E9,IF(I7=0,E8,IF(I7&gt;0,(E8+E9)/2)))</f>
        <v>0%</v>
      </c>
      <c r="F10" s="84" t="str">
        <f>IF(I6=0,F9,IF(I7=0,F8,IF(I7&gt;0,(F8+F9)/2)))</f>
        <v>0%</v>
      </c>
      <c r="G10" s="84" t="str">
        <f>IF(I6=0,G9,IF(I7=0,G8,IF(I7&gt;0,(G8+G9)/2)))</f>
        <v>0%</v>
      </c>
      <c r="H10" s="77" t="str">
        <f>IF(I6=0,H9,IF(I7=0,H8,IF(I7&gt;0,(H8+H9)/2)))</f>
        <v>0%</v>
      </c>
      <c r="I10" s="62" t="str">
        <f>IF(I6=0,"",IF(I6&gt;0,D10+E10+F10+G10+H10))</f>
        <v/>
      </c>
      <c r="J10" s="73"/>
      <c r="K10" s="73"/>
      <c r="L10" s="66"/>
      <c r="M10" s="66"/>
      <c r="N10" s="66"/>
      <c r="O10" s="56"/>
      <c r="P10" s="56"/>
    </row>
    <row r="11" spans="2:31" x14ac:dyDescent="0.25">
      <c r="D11" s="44"/>
      <c r="E11" s="45"/>
      <c r="F11" s="45"/>
      <c r="G11" s="45"/>
      <c r="H11" s="45"/>
      <c r="J11" s="73"/>
      <c r="K11" s="73"/>
      <c r="L11" s="71"/>
      <c r="M11" s="71"/>
      <c r="N11" s="71"/>
      <c r="O11" s="56"/>
      <c r="P11" s="56"/>
    </row>
    <row r="12" spans="2:31" ht="13" x14ac:dyDescent="0.25">
      <c r="D12" s="318" t="s">
        <v>11</v>
      </c>
      <c r="E12" s="318"/>
      <c r="F12" s="318"/>
      <c r="G12" s="318"/>
      <c r="H12" s="318"/>
      <c r="J12" s="73"/>
      <c r="K12" s="73"/>
      <c r="L12" s="66"/>
      <c r="M12" s="12"/>
      <c r="N12" s="66"/>
      <c r="O12" s="56"/>
      <c r="P12" s="56"/>
    </row>
    <row r="13" spans="2:31" ht="13" x14ac:dyDescent="0.25">
      <c r="D13" s="37" t="s">
        <v>0</v>
      </c>
      <c r="E13" s="38" t="s">
        <v>1</v>
      </c>
      <c r="F13" s="39" t="s">
        <v>2</v>
      </c>
      <c r="G13" s="40" t="s">
        <v>3</v>
      </c>
      <c r="H13" s="41" t="s">
        <v>4</v>
      </c>
      <c r="J13" s="73"/>
      <c r="K13" s="73"/>
      <c r="L13" s="66"/>
      <c r="M13" s="12"/>
      <c r="N13" s="66"/>
      <c r="O13" s="56"/>
      <c r="P13" s="56"/>
    </row>
    <row r="14" spans="2:31" x14ac:dyDescent="0.25">
      <c r="B14" s="49" t="s">
        <v>9</v>
      </c>
      <c r="C14" s="29"/>
      <c r="D14" s="4"/>
      <c r="E14" s="5"/>
      <c r="F14" s="4"/>
      <c r="G14" s="4"/>
      <c r="H14" s="6"/>
      <c r="I14" s="36">
        <f>SUM(D14:H14)</f>
        <v>0</v>
      </c>
      <c r="J14" s="69"/>
      <c r="K14" s="69"/>
      <c r="L14" s="66"/>
      <c r="M14" s="70"/>
      <c r="N14" s="66"/>
      <c r="O14" s="56"/>
      <c r="P14" s="56"/>
    </row>
    <row r="15" spans="2:31" x14ac:dyDescent="0.25">
      <c r="B15" s="49" t="s">
        <v>10</v>
      </c>
      <c r="C15" s="28"/>
      <c r="D15" s="4"/>
      <c r="E15" s="5"/>
      <c r="F15" s="4"/>
      <c r="G15" s="4"/>
      <c r="H15" s="6"/>
      <c r="I15" s="36">
        <f>SUM(D15:H15)</f>
        <v>0</v>
      </c>
      <c r="J15" s="69"/>
      <c r="K15" s="69"/>
      <c r="L15" s="71"/>
      <c r="M15" s="71"/>
      <c r="N15" s="71"/>
      <c r="O15" s="56"/>
      <c r="P15" s="56"/>
    </row>
    <row r="16" spans="2:31" x14ac:dyDescent="0.25">
      <c r="B16" s="49" t="s">
        <v>6</v>
      </c>
      <c r="C16" s="28"/>
      <c r="D16" s="42" t="str">
        <f>IF($I$14=0,"0%",IF($I$14&gt;0,D14/$I$14))</f>
        <v>0%</v>
      </c>
      <c r="E16" s="42" t="str">
        <f>IF($I$14=0,"0%",IF($I$14&gt;0,E14/$I$14))</f>
        <v>0%</v>
      </c>
      <c r="F16" s="42" t="str">
        <f>IF($I$14=0,"0%",IF($I$14&gt;0,F14/$I$14))</f>
        <v>0%</v>
      </c>
      <c r="G16" s="42" t="str">
        <f>IF($I$14=0,"0%",IF($I$14&gt;0,G14/$I$14))</f>
        <v>0%</v>
      </c>
      <c r="H16" s="42" t="str">
        <f>IF($I$14=0,"0%",IF($I$14&gt;0,H14/$I$14))</f>
        <v>0%</v>
      </c>
      <c r="I16" s="36"/>
      <c r="J16" s="69"/>
      <c r="K16" s="69"/>
      <c r="L16" s="71"/>
      <c r="M16" s="71"/>
      <c r="N16" s="71"/>
      <c r="O16" s="56"/>
      <c r="P16" s="56"/>
    </row>
    <row r="17" spans="2:16" ht="13" x14ac:dyDescent="0.25">
      <c r="B17" s="63" t="s">
        <v>27</v>
      </c>
      <c r="D17" s="42" t="str">
        <f>IF($I$15=0,"0%",IF($I$15&gt;0,D15/$I$15))</f>
        <v>0%</v>
      </c>
      <c r="E17" s="42" t="str">
        <f>IF($I$15=0,"0%",IF($I$15&gt;0,E15/$I$15))</f>
        <v>0%</v>
      </c>
      <c r="F17" s="42" t="str">
        <f>IF($I$15=0,"0%",IF($I$15&gt;0,F15/$I$15))</f>
        <v>0%</v>
      </c>
      <c r="G17" s="42" t="str">
        <f>IF($I$15=0,"0%",IF($I$15&gt;0,G15/$I$15))</f>
        <v>0%</v>
      </c>
      <c r="H17" s="42" t="str">
        <f>IF($I$15=0,"0%",IF($I$15&gt;0,H15/$I$15))</f>
        <v>0%</v>
      </c>
      <c r="J17" s="73"/>
      <c r="K17" s="73"/>
      <c r="L17" s="56"/>
      <c r="M17" s="72"/>
      <c r="N17" s="56"/>
      <c r="O17" s="56"/>
      <c r="P17" s="56"/>
    </row>
    <row r="18" spans="2:16" ht="13" x14ac:dyDescent="0.25">
      <c r="B18" s="64">
        <f>D18+E18</f>
        <v>0</v>
      </c>
      <c r="D18" s="84" t="str">
        <f>IF(I14=0,D17,IF(I15=0,D16,IF(I15&gt;0,(D16+D17)/2)))</f>
        <v>0%</v>
      </c>
      <c r="E18" s="84" t="str">
        <f>IF(I14=0,E17,IF(I15=0,E16,IF(I15&gt;0,(E16+E17)/2)))</f>
        <v>0%</v>
      </c>
      <c r="F18" s="84" t="str">
        <f>IF(I14=0,F17,IF(I15=0,F16,IF(I15&gt;0,(F16+F17)/2)))</f>
        <v>0%</v>
      </c>
      <c r="G18" s="84" t="str">
        <f>IF(I14=0,G17,IF(I15=0,G16,IF(I15&gt;0,(G16+G17)/2)))</f>
        <v>0%</v>
      </c>
      <c r="H18" s="77" t="str">
        <f>IF(I14=0,H17,IF(I15=0,H16,IF(I15&gt;0,(H16+H17)/2)))</f>
        <v>0%</v>
      </c>
      <c r="I18" s="62" t="str">
        <f>IF(I14=0,"",IF(I14&gt;0,D18+E18+F18+G18+H18))</f>
        <v/>
      </c>
      <c r="J18" s="73"/>
      <c r="K18" s="73"/>
      <c r="L18" s="56"/>
      <c r="M18" s="72"/>
      <c r="N18" s="56"/>
      <c r="O18" s="56"/>
      <c r="P18" s="56"/>
    </row>
    <row r="19" spans="2:16" ht="13" x14ac:dyDescent="0.25">
      <c r="B19" s="74"/>
      <c r="D19" s="67"/>
      <c r="E19" s="67"/>
      <c r="F19" s="67"/>
      <c r="G19" s="67"/>
      <c r="H19" s="67"/>
      <c r="J19" s="73"/>
      <c r="K19" s="73"/>
      <c r="L19" s="56"/>
      <c r="M19" s="72"/>
      <c r="N19" s="56"/>
      <c r="O19" s="56"/>
      <c r="P19" s="56"/>
    </row>
    <row r="20" spans="2:16" ht="13" x14ac:dyDescent="0.25">
      <c r="D20" s="318" t="s">
        <v>136</v>
      </c>
      <c r="E20" s="318"/>
      <c r="F20" s="318"/>
      <c r="G20" s="318"/>
      <c r="H20" s="318"/>
      <c r="J20" s="73"/>
      <c r="K20" s="73"/>
      <c r="L20" s="56"/>
      <c r="M20" s="72"/>
      <c r="N20" s="56"/>
      <c r="O20" s="56"/>
      <c r="P20" s="56"/>
    </row>
    <row r="21" spans="2:16" ht="13" x14ac:dyDescent="0.25">
      <c r="D21" s="37" t="s">
        <v>0</v>
      </c>
      <c r="E21" s="38" t="s">
        <v>1</v>
      </c>
      <c r="F21" s="39" t="s">
        <v>2</v>
      </c>
      <c r="G21" s="40" t="s">
        <v>3</v>
      </c>
      <c r="H21" s="41" t="s">
        <v>4</v>
      </c>
      <c r="J21" s="73"/>
      <c r="K21" s="73"/>
      <c r="L21" s="56"/>
      <c r="M21" s="72"/>
      <c r="N21" s="56"/>
      <c r="O21" s="56"/>
      <c r="P21" s="56"/>
    </row>
    <row r="22" spans="2:16" ht="13" x14ac:dyDescent="0.25">
      <c r="B22" s="49" t="s">
        <v>9</v>
      </c>
      <c r="C22" s="29"/>
      <c r="D22" s="4"/>
      <c r="E22" s="5"/>
      <c r="F22" s="4"/>
      <c r="G22" s="4"/>
      <c r="H22" s="6"/>
      <c r="I22" s="36">
        <f>SUM(D22:H22)</f>
        <v>0</v>
      </c>
      <c r="J22" s="73"/>
      <c r="K22" s="73"/>
      <c r="L22" s="56"/>
      <c r="M22" s="72"/>
      <c r="N22" s="56"/>
      <c r="O22" s="56"/>
      <c r="P22" s="56"/>
    </row>
    <row r="23" spans="2:16" ht="13" x14ac:dyDescent="0.25">
      <c r="B23" s="49" t="s">
        <v>10</v>
      </c>
      <c r="C23" s="28"/>
      <c r="D23" s="4"/>
      <c r="E23" s="5"/>
      <c r="F23" s="4"/>
      <c r="G23" s="4"/>
      <c r="H23" s="6"/>
      <c r="I23" s="36">
        <f>SUM(D23:H23)</f>
        <v>0</v>
      </c>
      <c r="J23" s="73"/>
      <c r="K23" s="73"/>
      <c r="L23" s="56"/>
      <c r="M23" s="72"/>
      <c r="N23" s="56"/>
      <c r="O23" s="56"/>
      <c r="P23" s="56"/>
    </row>
    <row r="24" spans="2:16" ht="13" x14ac:dyDescent="0.25">
      <c r="B24" s="49" t="s">
        <v>6</v>
      </c>
      <c r="C24" s="28"/>
      <c r="D24" s="42" t="str">
        <f>IF($I$22=0,"0%",IF($I$22&gt;0,D22/$I$22))</f>
        <v>0%</v>
      </c>
      <c r="E24" s="42" t="str">
        <f>IF($I$22=0,"0%",IF($I$22&gt;0,E22/$I$22))</f>
        <v>0%</v>
      </c>
      <c r="F24" s="42" t="str">
        <f>IF($I$22=0,"0%",IF($I$22&gt;0,F22/$I$22))</f>
        <v>0%</v>
      </c>
      <c r="G24" s="42" t="str">
        <f>IF($I$22=0,"0%",IF($I$22&gt;0,G22/$I$22))</f>
        <v>0%</v>
      </c>
      <c r="H24" s="42" t="str">
        <f>IF($I$22=0,"0%",IF($I$22&gt;0,H22/$I$22))</f>
        <v>0%</v>
      </c>
      <c r="I24" s="36"/>
      <c r="J24" s="73"/>
      <c r="K24" s="73"/>
      <c r="L24" s="56"/>
      <c r="M24" s="72"/>
      <c r="N24" s="56"/>
      <c r="O24" s="56"/>
      <c r="P24" s="56"/>
    </row>
    <row r="25" spans="2:16" ht="13" x14ac:dyDescent="0.25">
      <c r="B25" s="63" t="s">
        <v>27</v>
      </c>
      <c r="D25" s="42" t="str">
        <f>IF($I$23=0,"0%",IF($I$23&gt;0,D23/$I$23))</f>
        <v>0%</v>
      </c>
      <c r="E25" s="42" t="str">
        <f>IF($I$23=0,"0%",IF($I$23&gt;0,E23/$I$23))</f>
        <v>0%</v>
      </c>
      <c r="F25" s="42" t="str">
        <f>IF($I$23=0,"0%",IF($I$23&gt;0,F23/$I$23))</f>
        <v>0%</v>
      </c>
      <c r="G25" s="42" t="str">
        <f>IF($I$23=0,"0%",IF($I$23&gt;0,G23/$I$23))</f>
        <v>0%</v>
      </c>
      <c r="H25" s="42" t="str">
        <f>IF($I$23=0,"0%",IF($I$23&gt;0,H23/$I$23))</f>
        <v>0%</v>
      </c>
      <c r="J25" s="73"/>
      <c r="K25" s="73"/>
      <c r="L25" s="56"/>
      <c r="M25" s="72"/>
      <c r="N25" s="56"/>
      <c r="O25" s="56"/>
      <c r="P25" s="56"/>
    </row>
    <row r="26" spans="2:16" ht="13" x14ac:dyDescent="0.25">
      <c r="B26" s="64">
        <f>D26+E26</f>
        <v>0</v>
      </c>
      <c r="D26" s="84" t="str">
        <f>IF(I22=0,D25,IF(I23=0,D24,IF(I23&gt;0,(D24+D25)/2)))</f>
        <v>0%</v>
      </c>
      <c r="E26" s="84" t="str">
        <f>IF(I22=0,E25,IF(I23=0,E24,IF(I23&gt;0,(E24+E25)/2)))</f>
        <v>0%</v>
      </c>
      <c r="F26" s="84" t="str">
        <f>IF(I22=0,F25,IF(I23=0,F24,IF(I23&gt;0,(F24+F25)/2)))</f>
        <v>0%</v>
      </c>
      <c r="G26" s="84" t="str">
        <f>IF(I22=0,G25,IF(I23=0,G24,IF(I23&gt;0,(G24+G25)/2)))</f>
        <v>0%</v>
      </c>
      <c r="H26" s="77" t="str">
        <f>IF(I22=0,H25,IF(I23=0,H24,IF(I23&gt;0,(H24+H25)/2)))</f>
        <v>0%</v>
      </c>
      <c r="I26" s="62" t="str">
        <f>IF(I22=0,"",IF(I22&gt;0,D26+E26+F26+G26+H26))</f>
        <v/>
      </c>
      <c r="J26" s="73"/>
      <c r="K26" s="73"/>
      <c r="L26" s="56"/>
      <c r="M26" s="72"/>
      <c r="N26" s="56"/>
      <c r="O26" s="56"/>
      <c r="P26" s="56"/>
    </row>
    <row r="27" spans="2:16" x14ac:dyDescent="0.25">
      <c r="D27" s="55"/>
      <c r="E27" s="55"/>
      <c r="F27" s="55"/>
      <c r="G27" s="55"/>
      <c r="H27" s="55"/>
      <c r="J27" s="73"/>
      <c r="K27" s="73"/>
      <c r="L27" s="56"/>
      <c r="M27" s="56"/>
      <c r="N27" s="56"/>
      <c r="O27" s="56"/>
      <c r="P27" s="56"/>
    </row>
    <row r="28" spans="2:16" x14ac:dyDescent="0.25">
      <c r="D28" s="318" t="s">
        <v>5</v>
      </c>
      <c r="E28" s="318"/>
      <c r="F28" s="318"/>
      <c r="G28" s="318"/>
      <c r="H28" s="318"/>
      <c r="J28" s="73"/>
      <c r="K28" s="73"/>
      <c r="L28" s="56"/>
      <c r="M28" s="56"/>
      <c r="N28" s="56"/>
      <c r="O28" s="56"/>
      <c r="P28" s="56"/>
    </row>
    <row r="29" spans="2:16" x14ac:dyDescent="0.25">
      <c r="D29" s="37" t="s">
        <v>0</v>
      </c>
      <c r="E29" s="38" t="s">
        <v>1</v>
      </c>
      <c r="F29" s="39" t="s">
        <v>2</v>
      </c>
      <c r="G29" s="40" t="s">
        <v>3</v>
      </c>
      <c r="H29" s="41" t="s">
        <v>4</v>
      </c>
      <c r="J29" s="73"/>
      <c r="K29" s="73"/>
      <c r="L29" s="56"/>
      <c r="M29" s="56"/>
      <c r="N29" s="56"/>
      <c r="O29" s="56"/>
      <c r="P29" s="56"/>
    </row>
    <row r="30" spans="2:16" x14ac:dyDescent="0.25">
      <c r="B30" s="49" t="s">
        <v>9</v>
      </c>
      <c r="C30" s="29"/>
      <c r="D30" s="4"/>
      <c r="E30" s="5"/>
      <c r="F30" s="4"/>
      <c r="G30" s="4"/>
      <c r="H30" s="6"/>
      <c r="I30" s="36">
        <f>SUM(D30:H30)</f>
        <v>0</v>
      </c>
      <c r="J30" s="36"/>
      <c r="K30" s="36"/>
    </row>
    <row r="31" spans="2:16" x14ac:dyDescent="0.25">
      <c r="B31" s="49" t="s">
        <v>10</v>
      </c>
      <c r="C31" s="28"/>
      <c r="D31" s="4"/>
      <c r="E31" s="5"/>
      <c r="F31" s="4"/>
      <c r="G31" s="4"/>
      <c r="H31" s="6"/>
      <c r="I31" s="36">
        <f>SUM(D31:H31)</f>
        <v>0</v>
      </c>
      <c r="J31" s="36"/>
      <c r="K31" s="36"/>
    </row>
    <row r="32" spans="2:16" x14ac:dyDescent="0.25">
      <c r="B32" s="49" t="s">
        <v>6</v>
      </c>
      <c r="C32" s="28"/>
      <c r="D32" s="42" t="str">
        <f>IF($I$30=0,"0%",IF($I$30&gt;0,D30/$I$30))</f>
        <v>0%</v>
      </c>
      <c r="E32" s="42" t="str">
        <f>IF($I$30=0,"0%",IF($I$30&gt;0,E30/$I$30))</f>
        <v>0%</v>
      </c>
      <c r="F32" s="42" t="str">
        <f>IF($I$30=0,"0%",IF($I$30&gt;0,F30/$I$30))</f>
        <v>0%</v>
      </c>
      <c r="G32" s="42" t="str">
        <f>IF($I$30=0,"0%",IF($I$30&gt;0,G30/$I$30))</f>
        <v>0%</v>
      </c>
      <c r="H32" s="42" t="str">
        <f>IF($I$30=0,"0%",IF($I$30&gt;0,H30/$I$30))</f>
        <v>0%</v>
      </c>
      <c r="I32" s="36"/>
      <c r="J32" s="36"/>
      <c r="K32" s="36"/>
    </row>
    <row r="33" spans="2:11" x14ac:dyDescent="0.25">
      <c r="B33" s="63" t="s">
        <v>27</v>
      </c>
      <c r="D33" s="42" t="str">
        <f>IF($I$31=0,"0%",IF($I$31&gt;0,D31/$I$31))</f>
        <v>0%</v>
      </c>
      <c r="E33" s="42" t="str">
        <f>IF($I$31=0,"0%",IF($I$31&gt;0,E31/$I$31))</f>
        <v>0%</v>
      </c>
      <c r="F33" s="42" t="str">
        <f>IF($I$31=0,"0%",IF($I$31&gt;0,F31/$I$31))</f>
        <v>0%</v>
      </c>
      <c r="G33" s="42" t="str">
        <f>IF($I$31=0,"0%",IF($I$31&gt;0,G31/$I$31))</f>
        <v>0%</v>
      </c>
      <c r="H33" s="42" t="str">
        <f>IF($I$31=0,"0%",IF($I$31&gt;0,H31/$I$31))</f>
        <v>0%</v>
      </c>
    </row>
    <row r="34" spans="2:11" x14ac:dyDescent="0.25">
      <c r="B34" s="64">
        <f>D34+E34</f>
        <v>0</v>
      </c>
      <c r="D34" s="84" t="str">
        <f>IF(I30=0,D33,IF(I31=0,D32,IF(I31&gt;0,(D32+D33)/2)))</f>
        <v>0%</v>
      </c>
      <c r="E34" s="84" t="str">
        <f>IF(I30=0,E33,IF(I31=0,E32,IF(I31&gt;0,(E32+E33)/2)))</f>
        <v>0%</v>
      </c>
      <c r="F34" s="84" t="str">
        <f>IF(I30=0,F33,IF(I31=0,F32,IF(I31&gt;0,(F32+F33)/2)))</f>
        <v>0%</v>
      </c>
      <c r="G34" s="84" t="str">
        <f>IF(I30=0,G33,IF(I31=0,G32,IF(I31&gt;0,(G32+G33)/2)))</f>
        <v>0%</v>
      </c>
      <c r="H34" s="77" t="str">
        <f>IF(I30=0,H33,IF(I31=0,H32,IF(I31&gt;0,(H32+H33)/2)))</f>
        <v>0%</v>
      </c>
      <c r="I34" s="62" t="str">
        <f>IF(I30=0,"",IF(I30&gt;0,D34+E34+F34+G34+H34))</f>
        <v/>
      </c>
    </row>
    <row r="35" spans="2:11" x14ac:dyDescent="0.25">
      <c r="D35" s="44"/>
      <c r="E35" s="45"/>
      <c r="F35" s="45"/>
      <c r="G35" s="45"/>
      <c r="H35" s="45"/>
    </row>
    <row r="36" spans="2:11" x14ac:dyDescent="0.25">
      <c r="D36" s="318" t="s">
        <v>7</v>
      </c>
      <c r="E36" s="318"/>
      <c r="F36" s="318"/>
      <c r="G36" s="318"/>
      <c r="H36" s="318"/>
    </row>
    <row r="37" spans="2:11" x14ac:dyDescent="0.25">
      <c r="D37" s="37" t="s">
        <v>0</v>
      </c>
      <c r="E37" s="38" t="s">
        <v>1</v>
      </c>
      <c r="F37" s="39" t="s">
        <v>2</v>
      </c>
      <c r="G37" s="40" t="s">
        <v>3</v>
      </c>
      <c r="H37" s="41" t="s">
        <v>4</v>
      </c>
    </row>
    <row r="38" spans="2:11" x14ac:dyDescent="0.25">
      <c r="B38" s="49" t="s">
        <v>9</v>
      </c>
      <c r="C38" s="29"/>
      <c r="D38" s="4"/>
      <c r="E38" s="5"/>
      <c r="F38" s="4"/>
      <c r="G38" s="4"/>
      <c r="H38" s="6"/>
      <c r="I38" s="36">
        <f>SUM(D38:H38)</f>
        <v>0</v>
      </c>
      <c r="J38" s="36"/>
      <c r="K38" s="36"/>
    </row>
    <row r="39" spans="2:11" x14ac:dyDescent="0.25">
      <c r="B39" s="49" t="s">
        <v>10</v>
      </c>
      <c r="C39" s="28"/>
      <c r="D39" s="4"/>
      <c r="E39" s="5"/>
      <c r="F39" s="4"/>
      <c r="G39" s="4"/>
      <c r="H39" s="6"/>
      <c r="I39" s="36">
        <f>SUM(D39:H39)</f>
        <v>0</v>
      </c>
      <c r="J39" s="36"/>
      <c r="K39" s="36"/>
    </row>
    <row r="40" spans="2:11" x14ac:dyDescent="0.25">
      <c r="B40" s="49" t="s">
        <v>6</v>
      </c>
      <c r="C40" s="28"/>
      <c r="D40" s="42" t="str">
        <f>IF($I$38=0,"0%",IF($I$38&gt;0,D38/$I$38))</f>
        <v>0%</v>
      </c>
      <c r="E40" s="42" t="str">
        <f>IF($I$38=0,"0%",IF($I$38&gt;0,E38/$I$38))</f>
        <v>0%</v>
      </c>
      <c r="F40" s="42" t="str">
        <f>IF($I$38=0,"0%",IF($I$38&gt;0,F38/$I$38))</f>
        <v>0%</v>
      </c>
      <c r="G40" s="42" t="str">
        <f>IF($I$38=0,"0%",IF($I$38&gt;0,G38/$I$38))</f>
        <v>0%</v>
      </c>
      <c r="H40" s="42" t="str">
        <f>IF($I$38=0,"0%",IF($I$38&gt;0,H38/$I$38))</f>
        <v>0%</v>
      </c>
      <c r="I40" s="36"/>
      <c r="J40" s="36"/>
      <c r="K40" s="36"/>
    </row>
    <row r="41" spans="2:11" x14ac:dyDescent="0.25">
      <c r="B41" s="63" t="s">
        <v>27</v>
      </c>
      <c r="D41" s="42" t="str">
        <f>IF($I$39=0,"0%",IF($I$39&gt;0,D39/$I$39))</f>
        <v>0%</v>
      </c>
      <c r="E41" s="42" t="str">
        <f>IF($I$39=0,"0%",IF($I$39&gt;0,E39/$I$39))</f>
        <v>0%</v>
      </c>
      <c r="F41" s="42" t="str">
        <f>IF($I$39=0,"0%",IF($I$39&gt;0,F39/$I$39))</f>
        <v>0%</v>
      </c>
      <c r="G41" s="42" t="str">
        <f>IF($I$39=0,"0%",IF($I$39&gt;0,G39/$I$39))</f>
        <v>0%</v>
      </c>
      <c r="H41" s="42" t="str">
        <f>IF($I$39=0,"0%",IF($I$39&gt;0,H39/$I$39))</f>
        <v>0%</v>
      </c>
    </row>
    <row r="42" spans="2:11" x14ac:dyDescent="0.25">
      <c r="B42" s="64">
        <f>D42+E42</f>
        <v>0</v>
      </c>
      <c r="D42" s="84" t="str">
        <f>IF(I38=0,D41,IF(I39=0,D40,IF(I39&gt;0,(D40+D41)/2)))</f>
        <v>0%</v>
      </c>
      <c r="E42" s="84" t="str">
        <f>IF(I38=0,E41,IF(I39=0,E40,IF(I39&gt;0,(E40+E41)/2)))</f>
        <v>0%</v>
      </c>
      <c r="F42" s="84" t="str">
        <f>IF(I38=0,F41,IF(I39=0,F40,IF(I39&gt;0,(F40+F41)/2)))</f>
        <v>0%</v>
      </c>
      <c r="G42" s="84" t="str">
        <f>IF(I38=0,G41,IF(I39=0,G40,IF(I39&gt;0,(G40+G41)/2)))</f>
        <v>0%</v>
      </c>
      <c r="H42" s="77" t="str">
        <f>IF(I38=0,H41,IF(I39=0,H40,IF(I39&gt;0,(H40+H41)/2)))</f>
        <v>0%</v>
      </c>
      <c r="I42" s="62" t="str">
        <f>IF(I38=0,"",IF(I38&gt;0,D42+E42+F42+G42+H42))</f>
        <v/>
      </c>
    </row>
    <row r="43" spans="2:11" x14ac:dyDescent="0.25">
      <c r="D43" s="44"/>
      <c r="E43" s="45"/>
      <c r="F43" s="45"/>
      <c r="G43" s="43"/>
      <c r="H43" s="43"/>
    </row>
    <row r="44" spans="2:11" x14ac:dyDescent="0.25">
      <c r="D44" s="318" t="s">
        <v>8</v>
      </c>
      <c r="E44" s="318"/>
      <c r="F44" s="318"/>
      <c r="G44" s="320"/>
      <c r="H44" s="320"/>
    </row>
    <row r="45" spans="2:11" x14ac:dyDescent="0.25">
      <c r="D45" s="37" t="s">
        <v>0</v>
      </c>
      <c r="E45" s="38" t="s">
        <v>1</v>
      </c>
      <c r="F45" s="39" t="s">
        <v>2</v>
      </c>
      <c r="G45" s="40" t="s">
        <v>3</v>
      </c>
      <c r="H45" s="41" t="s">
        <v>4</v>
      </c>
    </row>
    <row r="46" spans="2:11" x14ac:dyDescent="0.25">
      <c r="B46" s="49" t="s">
        <v>9</v>
      </c>
      <c r="C46" s="29"/>
      <c r="D46" s="4"/>
      <c r="E46" s="5"/>
      <c r="F46" s="4"/>
      <c r="G46" s="4"/>
      <c r="H46" s="6"/>
      <c r="I46" s="36">
        <f>SUM(D46:H46)</f>
        <v>0</v>
      </c>
      <c r="J46" s="36"/>
      <c r="K46" s="36"/>
    </row>
    <row r="47" spans="2:11" x14ac:dyDescent="0.25">
      <c r="B47" s="49" t="s">
        <v>10</v>
      </c>
      <c r="C47" s="28"/>
      <c r="D47" s="4"/>
      <c r="E47" s="5"/>
      <c r="F47" s="4"/>
      <c r="G47" s="4"/>
      <c r="H47" s="6"/>
      <c r="I47" s="36">
        <f>SUM(D47:H47)</f>
        <v>0</v>
      </c>
      <c r="J47" s="36"/>
      <c r="K47" s="36"/>
    </row>
    <row r="48" spans="2:11" x14ac:dyDescent="0.25">
      <c r="B48" s="49" t="s">
        <v>6</v>
      </c>
      <c r="C48" s="28"/>
      <c r="D48" s="42" t="str">
        <f>IF($I$46=0,"0%",IF($I$46&gt;0,D46/$I$46))</f>
        <v>0%</v>
      </c>
      <c r="E48" s="42" t="str">
        <f>IF($I$46=0,"0%",IF($I$46&gt;0,E46/$I$46))</f>
        <v>0%</v>
      </c>
      <c r="F48" s="42" t="str">
        <f>IF($I$46=0,"0%",IF($I$46&gt;0,F46/$I$46))</f>
        <v>0%</v>
      </c>
      <c r="G48" s="42" t="str">
        <f>IF($I$46=0,"0%",IF($I$46&gt;0,G46/$I$46))</f>
        <v>0%</v>
      </c>
      <c r="H48" s="42" t="str">
        <f>IF($I$46=0,"0%",IF($I$46&gt;0,H46/$I$46))</f>
        <v>0%</v>
      </c>
      <c r="I48" s="36"/>
      <c r="J48" s="36"/>
      <c r="K48" s="36"/>
    </row>
    <row r="49" spans="2:24" x14ac:dyDescent="0.25">
      <c r="B49" s="63" t="s">
        <v>27</v>
      </c>
      <c r="D49" s="42" t="str">
        <f>IF($I$47=0,"0%",IF($I$47&gt;0,D47/$I$47))</f>
        <v>0%</v>
      </c>
      <c r="E49" s="42" t="str">
        <f>IF($I$47=0,"0%",IF($I$47&gt;0,E47/$I$47))</f>
        <v>0%</v>
      </c>
      <c r="F49" s="42" t="str">
        <f>IF($I$47=0,"0%",IF($I$47&gt;0,F47/$I$47))</f>
        <v>0%</v>
      </c>
      <c r="G49" s="42" t="str">
        <f>IF($I$47=0,"0%",IF($I$47&gt;0,G47/$I$47))</f>
        <v>0%</v>
      </c>
      <c r="H49" s="42" t="str">
        <f>IF($I$47=0,"0%",IF($I$47&gt;0,H47/$I$47))</f>
        <v>0%</v>
      </c>
    </row>
    <row r="50" spans="2:24" x14ac:dyDescent="0.25">
      <c r="B50" s="64">
        <f>D50+E50</f>
        <v>0</v>
      </c>
      <c r="D50" s="84" t="str">
        <f>IF(I46=0,D49,IF(I47=0,D48,IF(I47&gt;0,(D48+D49)/2)))</f>
        <v>0%</v>
      </c>
      <c r="E50" s="84" t="str">
        <f>IF(I46=0,E49,IF(I47=0,E48,IF(I47&gt;0,(E48+E49)/2)))</f>
        <v>0%</v>
      </c>
      <c r="F50" s="84" t="str">
        <f>IF(I46=0,F49,IF(I47=0,F48,IF(I47&gt;0,(F48+F49)/2)))</f>
        <v>0%</v>
      </c>
      <c r="G50" s="84" t="str">
        <f>IF(I46=0,G49,IF(I47=0,G48,IF(I47&gt;0,(G48+G49)/2)))</f>
        <v>0%</v>
      </c>
      <c r="H50" s="77" t="str">
        <f>IF(I46=0,H49,IF(I47=0,H48,IF(I47&gt;0,(H48+H49)/2)))</f>
        <v>0%</v>
      </c>
      <c r="I50" s="62" t="str">
        <f>IF(I46=0,"",IF(I46&gt;0,D50+E50+F50+G50+H50))</f>
        <v/>
      </c>
    </row>
    <row r="52" spans="2:24" ht="13" x14ac:dyDescent="0.3">
      <c r="D52" s="76">
        <v>0.25</v>
      </c>
      <c r="E52" s="76">
        <v>0.25</v>
      </c>
      <c r="F52" s="76">
        <v>0.25</v>
      </c>
      <c r="G52" s="76">
        <v>0.15</v>
      </c>
      <c r="H52" s="76">
        <v>0.1</v>
      </c>
      <c r="M52" s="192">
        <f>'beginblad (3)'!$C$7</f>
        <v>2023</v>
      </c>
      <c r="O52" s="192">
        <f>'beginblad (3)'!$M$7</f>
        <v>2024</v>
      </c>
      <c r="R52" s="319" t="str">
        <f>beginblad!$H$7</f>
        <v>PROEFSCHOOL</v>
      </c>
      <c r="S52" s="319"/>
      <c r="T52" s="319"/>
      <c r="U52" s="319"/>
      <c r="V52" s="319"/>
      <c r="W52" s="165"/>
      <c r="X52" s="165"/>
    </row>
  </sheetData>
  <sheetProtection sheet="1" objects="1" scenarios="1"/>
  <mergeCells count="7">
    <mergeCell ref="R52:V52"/>
    <mergeCell ref="D4:H4"/>
    <mergeCell ref="D12:H12"/>
    <mergeCell ref="D20:H20"/>
    <mergeCell ref="D28:H28"/>
    <mergeCell ref="D36:H36"/>
    <mergeCell ref="D44:H44"/>
  </mergeCells>
  <conditionalFormatting sqref="G35 G43 G11:H11">
    <cfRule type="cellIs" dxfId="86" priority="51" stopIfTrue="1" operator="greaterThanOrEqual">
      <formula>0.2</formula>
    </cfRule>
  </conditionalFormatting>
  <conditionalFormatting sqref="F19">
    <cfRule type="cellIs" priority="52" stopIfTrue="1" operator="equal">
      <formula>""</formula>
    </cfRule>
    <cfRule type="cellIs" dxfId="85" priority="53" stopIfTrue="1" operator="greaterThanOrEqual">
      <formula>0.5</formula>
    </cfRule>
  </conditionalFormatting>
  <conditionalFormatting sqref="D19:E19">
    <cfRule type="cellIs" priority="54" stopIfTrue="1" operator="equal">
      <formula>""</formula>
    </cfRule>
    <cfRule type="cellIs" dxfId="84" priority="55" stopIfTrue="1" operator="greaterThanOrEqual">
      <formula>0.8</formula>
    </cfRule>
    <cfRule type="cellIs" dxfId="83" priority="56" stopIfTrue="1" operator="greaterThanOrEqual">
      <formula>0.5</formula>
    </cfRule>
  </conditionalFormatting>
  <conditionalFormatting sqref="G19:H19">
    <cfRule type="cellIs" priority="57" stopIfTrue="1" operator="equal">
      <formula>""</formula>
    </cfRule>
    <cfRule type="cellIs" dxfId="82" priority="58" stopIfTrue="1" operator="greaterThanOrEqual">
      <formula>0.245</formula>
    </cfRule>
  </conditionalFormatting>
  <conditionalFormatting sqref="E10">
    <cfRule type="cellIs" priority="59" stopIfTrue="1" operator="equal">
      <formula>""</formula>
    </cfRule>
    <cfRule type="cellIs" dxfId="81" priority="60" stopIfTrue="1" operator="greaterThan">
      <formula>0.25</formula>
    </cfRule>
  </conditionalFormatting>
  <conditionalFormatting sqref="D10">
    <cfRule type="cellIs" priority="61" stopIfTrue="1" operator="equal">
      <formula>""</formula>
    </cfRule>
    <cfRule type="cellIs" dxfId="80" priority="62" stopIfTrue="1" operator="greaterThan">
      <formula>0.25</formula>
    </cfRule>
  </conditionalFormatting>
  <conditionalFormatting sqref="H10">
    <cfRule type="cellIs" priority="63" stopIfTrue="1" operator="equal">
      <formula>""</formula>
    </cfRule>
    <cfRule type="cellIs" dxfId="79" priority="64" stopIfTrue="1" operator="greaterThan">
      <formula>0.1</formula>
    </cfRule>
  </conditionalFormatting>
  <conditionalFormatting sqref="G10">
    <cfRule type="cellIs" priority="65" stopIfTrue="1" operator="equal">
      <formula>""</formula>
    </cfRule>
    <cfRule type="cellIs" dxfId="78" priority="66" stopIfTrue="1" operator="greaterThan">
      <formula>0.15</formula>
    </cfRule>
  </conditionalFormatting>
  <conditionalFormatting sqref="F10">
    <cfRule type="cellIs" priority="67" stopIfTrue="1" operator="equal">
      <formula>""</formula>
    </cfRule>
    <cfRule type="cellIs" dxfId="77" priority="68" stopIfTrue="1" operator="greaterThan">
      <formula>0.25</formula>
    </cfRule>
  </conditionalFormatting>
  <conditionalFormatting sqref="E18">
    <cfRule type="cellIs" priority="41" stopIfTrue="1" operator="equal">
      <formula>""</formula>
    </cfRule>
    <cfRule type="cellIs" dxfId="76" priority="42" stopIfTrue="1" operator="greaterThan">
      <formula>0.25</formula>
    </cfRule>
  </conditionalFormatting>
  <conditionalFormatting sqref="D18">
    <cfRule type="cellIs" priority="43" stopIfTrue="1" operator="equal">
      <formula>""</formula>
    </cfRule>
    <cfRule type="cellIs" dxfId="75" priority="44" stopIfTrue="1" operator="greaterThan">
      <formula>0.25</formula>
    </cfRule>
  </conditionalFormatting>
  <conditionalFormatting sqref="H18">
    <cfRule type="cellIs" priority="45" stopIfTrue="1" operator="equal">
      <formula>""</formula>
    </cfRule>
    <cfRule type="cellIs" dxfId="74" priority="46" stopIfTrue="1" operator="greaterThan">
      <formula>0.1</formula>
    </cfRule>
  </conditionalFormatting>
  <conditionalFormatting sqref="G18">
    <cfRule type="cellIs" priority="47" stopIfTrue="1" operator="equal">
      <formula>""</formula>
    </cfRule>
    <cfRule type="cellIs" dxfId="73" priority="48" stopIfTrue="1" operator="greaterThan">
      <formula>0.15</formula>
    </cfRule>
  </conditionalFormatting>
  <conditionalFormatting sqref="F18">
    <cfRule type="cellIs" priority="49" stopIfTrue="1" operator="equal">
      <formula>""</formula>
    </cfRule>
    <cfRule type="cellIs" dxfId="72" priority="50" stopIfTrue="1" operator="greaterThan">
      <formula>0.25</formula>
    </cfRule>
  </conditionalFormatting>
  <conditionalFormatting sqref="E26">
    <cfRule type="cellIs" priority="31" stopIfTrue="1" operator="equal">
      <formula>""</formula>
    </cfRule>
    <cfRule type="cellIs" dxfId="71" priority="32" stopIfTrue="1" operator="greaterThan">
      <formula>0.25</formula>
    </cfRule>
  </conditionalFormatting>
  <conditionalFormatting sqref="D26">
    <cfRule type="cellIs" priority="33" stopIfTrue="1" operator="equal">
      <formula>""</formula>
    </cfRule>
    <cfRule type="cellIs" dxfId="70" priority="34" stopIfTrue="1" operator="greaterThan">
      <formula>0.25</formula>
    </cfRule>
  </conditionalFormatting>
  <conditionalFormatting sqref="H26">
    <cfRule type="cellIs" priority="35" stopIfTrue="1" operator="equal">
      <formula>""</formula>
    </cfRule>
    <cfRule type="cellIs" dxfId="69" priority="36" stopIfTrue="1" operator="greaterThan">
      <formula>0.1</formula>
    </cfRule>
  </conditionalFormatting>
  <conditionalFormatting sqref="G26">
    <cfRule type="cellIs" priority="37" stopIfTrue="1" operator="equal">
      <formula>""</formula>
    </cfRule>
    <cfRule type="cellIs" dxfId="68" priority="38" stopIfTrue="1" operator="greaterThan">
      <formula>0.15</formula>
    </cfRule>
  </conditionalFormatting>
  <conditionalFormatting sqref="F26">
    <cfRule type="cellIs" priority="39" stopIfTrue="1" operator="equal">
      <formula>""</formula>
    </cfRule>
    <cfRule type="cellIs" dxfId="67" priority="40" stopIfTrue="1" operator="greaterThan">
      <formula>0.25</formula>
    </cfRule>
  </conditionalFormatting>
  <conditionalFormatting sqref="E34">
    <cfRule type="cellIs" priority="21" stopIfTrue="1" operator="equal">
      <formula>""</formula>
    </cfRule>
    <cfRule type="cellIs" dxfId="66" priority="22" stopIfTrue="1" operator="greaterThan">
      <formula>0.25</formula>
    </cfRule>
  </conditionalFormatting>
  <conditionalFormatting sqref="D34">
    <cfRule type="cellIs" priority="23" stopIfTrue="1" operator="equal">
      <formula>""</formula>
    </cfRule>
    <cfRule type="cellIs" dxfId="65" priority="24" stopIfTrue="1" operator="greaterThan">
      <formula>0.25</formula>
    </cfRule>
  </conditionalFormatting>
  <conditionalFormatting sqref="H34">
    <cfRule type="cellIs" priority="25" stopIfTrue="1" operator="equal">
      <formula>""</formula>
    </cfRule>
    <cfRule type="cellIs" dxfId="64" priority="26" stopIfTrue="1" operator="greaterThan">
      <formula>0.1</formula>
    </cfRule>
  </conditionalFormatting>
  <conditionalFormatting sqref="G34">
    <cfRule type="cellIs" priority="27" stopIfTrue="1" operator="equal">
      <formula>""</formula>
    </cfRule>
    <cfRule type="cellIs" dxfId="63" priority="28" stopIfTrue="1" operator="greaterThan">
      <formula>0.15</formula>
    </cfRule>
  </conditionalFormatting>
  <conditionalFormatting sqref="F34">
    <cfRule type="cellIs" priority="29" stopIfTrue="1" operator="equal">
      <formula>""</formula>
    </cfRule>
    <cfRule type="cellIs" dxfId="62" priority="30" stopIfTrue="1" operator="greaterThan">
      <formula>0.25</formula>
    </cfRule>
  </conditionalFormatting>
  <conditionalFormatting sqref="E42">
    <cfRule type="cellIs" priority="11" stopIfTrue="1" operator="equal">
      <formula>""</formula>
    </cfRule>
    <cfRule type="cellIs" dxfId="61" priority="12" stopIfTrue="1" operator="greaterThan">
      <formula>0.25</formula>
    </cfRule>
  </conditionalFormatting>
  <conditionalFormatting sqref="D42">
    <cfRule type="cellIs" priority="13" stopIfTrue="1" operator="equal">
      <formula>""</formula>
    </cfRule>
    <cfRule type="cellIs" dxfId="60" priority="14" stopIfTrue="1" operator="greaterThan">
      <formula>0.25</formula>
    </cfRule>
  </conditionalFormatting>
  <conditionalFormatting sqref="H42">
    <cfRule type="cellIs" priority="15" stopIfTrue="1" operator="equal">
      <formula>""</formula>
    </cfRule>
    <cfRule type="cellIs" dxfId="59" priority="16" stopIfTrue="1" operator="greaterThan">
      <formula>0.1</formula>
    </cfRule>
  </conditionalFormatting>
  <conditionalFormatting sqref="G42">
    <cfRule type="cellIs" priority="17" stopIfTrue="1" operator="equal">
      <formula>""</formula>
    </cfRule>
    <cfRule type="cellIs" dxfId="58" priority="18" stopIfTrue="1" operator="greaterThan">
      <formula>0.15</formula>
    </cfRule>
  </conditionalFormatting>
  <conditionalFormatting sqref="F42">
    <cfRule type="cellIs" priority="19" stopIfTrue="1" operator="equal">
      <formula>""</formula>
    </cfRule>
    <cfRule type="cellIs" dxfId="57" priority="20" stopIfTrue="1" operator="greaterThan">
      <formula>0.25</formula>
    </cfRule>
  </conditionalFormatting>
  <conditionalFormatting sqref="E50">
    <cfRule type="cellIs" priority="1" stopIfTrue="1" operator="equal">
      <formula>""</formula>
    </cfRule>
    <cfRule type="cellIs" dxfId="56" priority="2" stopIfTrue="1" operator="greaterThan">
      <formula>0.25</formula>
    </cfRule>
  </conditionalFormatting>
  <conditionalFormatting sqref="D50">
    <cfRule type="cellIs" priority="3" stopIfTrue="1" operator="equal">
      <formula>""</formula>
    </cfRule>
    <cfRule type="cellIs" dxfId="55" priority="4" stopIfTrue="1" operator="greaterThan">
      <formula>0.25</formula>
    </cfRule>
  </conditionalFormatting>
  <conditionalFormatting sqref="H50">
    <cfRule type="cellIs" priority="5" stopIfTrue="1" operator="equal">
      <formula>""</formula>
    </cfRule>
    <cfRule type="cellIs" dxfId="54" priority="6" stopIfTrue="1" operator="greaterThan">
      <formula>0.1</formula>
    </cfRule>
  </conditionalFormatting>
  <conditionalFormatting sqref="G50">
    <cfRule type="cellIs" priority="7" stopIfTrue="1" operator="equal">
      <formula>""</formula>
    </cfRule>
    <cfRule type="cellIs" dxfId="53" priority="8" stopIfTrue="1" operator="greaterThan">
      <formula>0.15</formula>
    </cfRule>
  </conditionalFormatting>
  <conditionalFormatting sqref="F50">
    <cfRule type="cellIs" priority="9" stopIfTrue="1" operator="equal">
      <formula>""</formula>
    </cfRule>
    <cfRule type="cellIs" dxfId="52" priority="10" stopIfTrue="1" operator="greaterThan">
      <formula>0.25</formula>
    </cfRule>
  </conditionalFormatting>
  <dataValidations count="12">
    <dataValidation type="list" allowBlank="1" showInputMessage="1" showErrorMessage="1" sqref="B6" xr:uid="{43C3C11C-75A5-4F0C-BFEE-41FB781FCE19}">
      <formula1>"1e afname,…,EMT,DMT,SVT,DLE test,DLT,"</formula1>
    </dataValidation>
    <dataValidation type="list" allowBlank="1" showInputMessage="1" showErrorMessage="1" sqref="B7" xr:uid="{C84E6788-0974-4F69-9F64-5B260F76F46F}">
      <formula1>"2e afname,…,EMT,DMT,DLE test,SVT,DLT,"</formula1>
    </dataValidation>
    <dataValidation type="list" allowBlank="1" showInputMessage="1" showErrorMessage="1" sqref="B14" xr:uid="{C13ADCC8-0602-4C39-907C-A0C8F0B7D08B}">
      <formula1>"1e afname,…,Cito,DLE test,SVT,Aarnoutse"</formula1>
    </dataValidation>
    <dataValidation type="list" allowBlank="1" showInputMessage="1" showErrorMessage="1" sqref="B15" xr:uid="{19857BD7-9E3A-42EA-9DE1-57FF085995EA}">
      <formula1>"2e afname,…,Cito,DLE test,SVT,Aarnoutse"</formula1>
    </dataValidation>
    <dataValidation type="list" allowBlank="1" showInputMessage="1" showErrorMessage="1" sqref="B30" xr:uid="{9552DD3C-D80F-4883-858E-8D24FCCA33A5}">
      <formula1>"1e afname,…,Cito,PI-dictee,DLE test,SVT,Aarnoutse"</formula1>
    </dataValidation>
    <dataValidation type="list" allowBlank="1" showInputMessage="1" showErrorMessage="1" sqref="B38" xr:uid="{A30DBF44-26DC-439E-BFEC-8F214A675641}">
      <formula1>"1e afname,…,TTR,DLE test,SVT,"</formula1>
    </dataValidation>
    <dataValidation type="list" allowBlank="1" showInputMessage="1" showErrorMessage="1" sqref="B39" xr:uid="{42B26DEA-2236-4922-9C9B-2F4D73D2C545}">
      <formula1>"2e afname,…,TTR,DLE test,SVT,"</formula1>
    </dataValidation>
    <dataValidation type="list" allowBlank="1" showInputMessage="1" showErrorMessage="1" sqref="B47" xr:uid="{1EE32542-D0EC-4B71-B8F6-452F3EFFFA7C}">
      <formula1>"2e afname,…,Cito,DLE test,SVT,"</formula1>
    </dataValidation>
    <dataValidation type="list" allowBlank="1" showInputMessage="1" showErrorMessage="1" sqref="B31" xr:uid="{3414204A-7BE3-4D09-AA9A-C08C1AE27D96}">
      <formula1>"2e afname,…,Cito,PI-dictee,DLE test,SVT,Aarnoutse"</formula1>
    </dataValidation>
    <dataValidation type="list" allowBlank="1" showInputMessage="1" showErrorMessage="1" sqref="B46" xr:uid="{C11926C8-FBAA-4308-A450-178F3602301B}">
      <formula1>"1e afname,…,Cito,DLE test,SVT,"</formula1>
    </dataValidation>
    <dataValidation type="list" allowBlank="1" showInputMessage="1" showErrorMessage="1" sqref="B22" xr:uid="{9D8E7A2D-F2B2-4C83-86CB-F3CEE6CC6529}">
      <formula1>"1e afname,…,Cito,"</formula1>
    </dataValidation>
    <dataValidation type="list" allowBlank="1" showInputMessage="1" showErrorMessage="1" sqref="B23" xr:uid="{03838196-1ED2-4B1E-82AC-135E122EAEF6}">
      <formula1>"2e afname,…,Cito,"</formula1>
    </dataValidation>
  </dataValidations>
  <pageMargins left="0.19" right="0.2" top="0.89" bottom="0.36" header="0.38" footer="0.2"/>
  <pageSetup paperSize="9" scale="83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D114C-AECC-4AC7-B68D-383E47F76E50}">
  <sheetPr>
    <tabColor indexed="12"/>
    <pageSetUpPr fitToPage="1"/>
  </sheetPr>
  <dimension ref="B1:AK70"/>
  <sheetViews>
    <sheetView showGridLines="0" showRowColHeaders="0" zoomScale="75" zoomScaleNormal="75" workbookViewId="0">
      <selection activeCell="AE67" sqref="AE67"/>
    </sheetView>
  </sheetViews>
  <sheetFormatPr defaultColWidth="9.1796875" defaultRowHeight="12.5" x14ac:dyDescent="0.25"/>
  <cols>
    <col min="1" max="1" width="0.81640625" style="27" customWidth="1"/>
    <col min="2" max="2" width="11.7265625" style="30" bestFit="1" customWidth="1"/>
    <col min="3" max="3" width="0.81640625" style="30" customWidth="1"/>
    <col min="4" max="8" width="6.26953125" style="27" customWidth="1"/>
    <col min="9" max="9" width="5.81640625" style="31" bestFit="1" customWidth="1"/>
    <col min="10" max="13" width="9.1796875" style="31"/>
    <col min="14" max="14" width="9.1796875" style="32"/>
    <col min="15" max="15" width="9.1796875" style="27"/>
    <col min="16" max="16" width="2.7265625" style="27" customWidth="1"/>
    <col min="17" max="22" width="9.1796875" style="27"/>
    <col min="23" max="23" width="2.7265625" style="27" customWidth="1"/>
    <col min="24" max="16384" width="9.1796875" style="27"/>
  </cols>
  <sheetData>
    <row r="1" spans="2:37" ht="6.75" customHeight="1" x14ac:dyDescent="0.25">
      <c r="J1" s="54"/>
      <c r="K1" s="54"/>
      <c r="L1" s="54"/>
      <c r="M1" s="54"/>
      <c r="N1" s="55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</row>
    <row r="2" spans="2:37" ht="15" customHeight="1" x14ac:dyDescent="0.25">
      <c r="B2" s="102" t="s">
        <v>23</v>
      </c>
      <c r="C2" s="34"/>
      <c r="D2" s="47"/>
      <c r="E2" s="47"/>
      <c r="F2" s="35"/>
      <c r="G2" s="35"/>
      <c r="H2" s="35"/>
      <c r="J2" s="58"/>
      <c r="K2" s="58"/>
      <c r="L2" s="58"/>
      <c r="M2" s="58"/>
      <c r="N2" s="58"/>
      <c r="O2" s="58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pans="2:37" ht="10" customHeight="1" x14ac:dyDescent="0.25">
      <c r="J3" s="54"/>
      <c r="K3" s="54"/>
      <c r="L3" s="54"/>
      <c r="M3" s="54"/>
      <c r="N3" s="55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</row>
    <row r="4" spans="2:37" x14ac:dyDescent="0.25">
      <c r="B4" s="81"/>
      <c r="D4" s="320" t="s">
        <v>12</v>
      </c>
      <c r="E4" s="320"/>
      <c r="F4" s="320"/>
      <c r="G4" s="320"/>
      <c r="H4" s="320"/>
      <c r="I4" s="36" t="s">
        <v>6</v>
      </c>
      <c r="J4" s="69"/>
      <c r="K4" s="69"/>
      <c r="L4" s="69"/>
      <c r="M4" s="69"/>
      <c r="N4" s="66"/>
      <c r="O4" s="66"/>
      <c r="P4" s="66"/>
      <c r="Q4" s="56"/>
      <c r="R4" s="56"/>
      <c r="S4" s="56"/>
      <c r="T4" s="56"/>
    </row>
    <row r="5" spans="2:37" x14ac:dyDescent="0.25">
      <c r="D5" s="37" t="s">
        <v>0</v>
      </c>
      <c r="E5" s="38" t="s">
        <v>1</v>
      </c>
      <c r="F5" s="39" t="s">
        <v>2</v>
      </c>
      <c r="G5" s="40" t="s">
        <v>3</v>
      </c>
      <c r="H5" s="40" t="s">
        <v>4</v>
      </c>
      <c r="I5" s="36"/>
      <c r="J5" s="69"/>
      <c r="K5" s="69"/>
      <c r="L5" s="69"/>
      <c r="M5" s="69"/>
      <c r="N5" s="56"/>
      <c r="O5" s="56"/>
      <c r="P5" s="56"/>
      <c r="Q5" s="56"/>
      <c r="R5" s="56"/>
      <c r="S5" s="56"/>
      <c r="T5" s="56"/>
    </row>
    <row r="6" spans="2:37" x14ac:dyDescent="0.25">
      <c r="B6" s="29" t="s">
        <v>103</v>
      </c>
      <c r="C6" s="29"/>
      <c r="D6" s="82">
        <f>'groep 8(A) (3)'!D6</f>
        <v>0</v>
      </c>
      <c r="E6" s="82">
        <f>'groep 8(A) (3)'!E6</f>
        <v>0</v>
      </c>
      <c r="F6" s="82">
        <f>'groep 8(A) (3)'!F6</f>
        <v>0</v>
      </c>
      <c r="G6" s="82">
        <f>'groep 8(A) (3)'!G6</f>
        <v>0</v>
      </c>
      <c r="H6" s="82">
        <f>'groep 8(A) (3)'!H6</f>
        <v>0</v>
      </c>
      <c r="I6" s="83">
        <f t="shared" ref="I6:I13" si="0">SUM(D6:H6)</f>
        <v>0</v>
      </c>
      <c r="J6" s="69"/>
      <c r="K6" s="69"/>
      <c r="L6" s="69"/>
      <c r="M6" s="69"/>
      <c r="N6" s="71"/>
      <c r="O6" s="71"/>
      <c r="P6" s="71"/>
      <c r="Q6" s="56"/>
      <c r="R6" s="56"/>
      <c r="S6" s="56"/>
      <c r="T6" s="56"/>
    </row>
    <row r="7" spans="2:37" x14ac:dyDescent="0.25">
      <c r="B7" s="29" t="s">
        <v>104</v>
      </c>
      <c r="C7" s="29"/>
      <c r="D7" s="82">
        <f>'groep 8(A) (3)'!D7</f>
        <v>0</v>
      </c>
      <c r="E7" s="82">
        <f>'groep 8(A) (3)'!E7</f>
        <v>0</v>
      </c>
      <c r="F7" s="82">
        <f>'groep 8(A) (3)'!F7</f>
        <v>0</v>
      </c>
      <c r="G7" s="82">
        <f>'groep 8(A) (3)'!G7</f>
        <v>0</v>
      </c>
      <c r="H7" s="82">
        <f>'groep 8(A) (3)'!H7</f>
        <v>0</v>
      </c>
      <c r="I7" s="83">
        <f t="shared" si="0"/>
        <v>0</v>
      </c>
      <c r="J7" s="69"/>
      <c r="K7" s="69"/>
      <c r="L7" s="69"/>
      <c r="M7" s="69"/>
      <c r="N7" s="71"/>
      <c r="O7" s="71"/>
      <c r="P7" s="71"/>
      <c r="Q7" s="56"/>
      <c r="R7" s="56"/>
      <c r="S7" s="56"/>
      <c r="T7" s="56"/>
    </row>
    <row r="8" spans="2:37" x14ac:dyDescent="0.25">
      <c r="B8" s="29" t="s">
        <v>105</v>
      </c>
      <c r="C8" s="29"/>
      <c r="D8" s="82">
        <f>'groep 8B (3)'!D6</f>
        <v>0</v>
      </c>
      <c r="E8" s="82">
        <f>'groep 8B (3)'!E6</f>
        <v>0</v>
      </c>
      <c r="F8" s="82">
        <f>'groep 8B (3)'!F6</f>
        <v>0</v>
      </c>
      <c r="G8" s="82">
        <f>'groep 8B (3)'!G6</f>
        <v>0</v>
      </c>
      <c r="H8" s="82">
        <f>'groep 8B (3)'!H6</f>
        <v>0</v>
      </c>
      <c r="I8" s="83">
        <f t="shared" si="0"/>
        <v>0</v>
      </c>
      <c r="J8" s="69"/>
      <c r="K8" s="69"/>
      <c r="L8" s="69"/>
      <c r="M8" s="69"/>
      <c r="N8" s="71"/>
      <c r="O8" s="71"/>
      <c r="P8" s="71"/>
      <c r="Q8" s="56"/>
      <c r="R8" s="56"/>
      <c r="S8" s="56"/>
      <c r="T8" s="56"/>
    </row>
    <row r="9" spans="2:37" ht="13" x14ac:dyDescent="0.25">
      <c r="B9" s="29" t="s">
        <v>106</v>
      </c>
      <c r="C9" s="28"/>
      <c r="D9" s="82">
        <f>'groep 8B (3)'!D7</f>
        <v>0</v>
      </c>
      <c r="E9" s="82">
        <f>'groep 8B (3)'!E7</f>
        <v>0</v>
      </c>
      <c r="F9" s="82">
        <f>'groep 8B (3)'!F7</f>
        <v>0</v>
      </c>
      <c r="G9" s="82">
        <f>'groep 8B (3)'!G7</f>
        <v>0</v>
      </c>
      <c r="H9" s="82">
        <f>'groep 8B (3)'!H7</f>
        <v>0</v>
      </c>
      <c r="I9" s="83">
        <f t="shared" si="0"/>
        <v>0</v>
      </c>
      <c r="J9" s="69"/>
      <c r="K9" s="69"/>
      <c r="L9" s="69"/>
      <c r="M9" s="69"/>
      <c r="N9" s="12"/>
      <c r="O9" s="66"/>
      <c r="P9" s="12"/>
      <c r="Q9" s="56"/>
      <c r="R9" s="56"/>
      <c r="S9" s="56"/>
      <c r="T9" s="56"/>
    </row>
    <row r="10" spans="2:37" ht="13" x14ac:dyDescent="0.25">
      <c r="B10" s="29" t="s">
        <v>107</v>
      </c>
      <c r="C10" s="28"/>
      <c r="D10" s="82">
        <f>'groep 8C (3)'!D6</f>
        <v>0</v>
      </c>
      <c r="E10" s="82">
        <f>'groep 8C (3)'!E6</f>
        <v>0</v>
      </c>
      <c r="F10" s="82">
        <f>'groep 8C (3)'!F6</f>
        <v>0</v>
      </c>
      <c r="G10" s="82">
        <f>'groep 8C (3)'!G6</f>
        <v>0</v>
      </c>
      <c r="H10" s="82">
        <f>'groep 8C (3)'!H6</f>
        <v>0</v>
      </c>
      <c r="I10" s="83">
        <f t="shared" si="0"/>
        <v>0</v>
      </c>
      <c r="J10" s="69"/>
      <c r="K10" s="69"/>
      <c r="L10" s="69"/>
      <c r="M10" s="69"/>
      <c r="N10" s="12"/>
      <c r="O10" s="66"/>
      <c r="P10" s="12"/>
      <c r="Q10" s="56"/>
      <c r="R10" s="56"/>
      <c r="S10" s="56"/>
      <c r="T10" s="56"/>
    </row>
    <row r="11" spans="2:37" ht="13" x14ac:dyDescent="0.25">
      <c r="B11" s="29" t="s">
        <v>108</v>
      </c>
      <c r="C11" s="28"/>
      <c r="D11" s="82">
        <f>'groep 8C (3)'!D7</f>
        <v>0</v>
      </c>
      <c r="E11" s="82">
        <f>'groep 8C (3)'!E7</f>
        <v>0</v>
      </c>
      <c r="F11" s="82">
        <f>'groep 8C (3)'!F7</f>
        <v>0</v>
      </c>
      <c r="G11" s="82">
        <f>'groep 8C (3)'!G7</f>
        <v>0</v>
      </c>
      <c r="H11" s="82">
        <f>'groep 8C (3)'!H7</f>
        <v>0</v>
      </c>
      <c r="I11" s="83">
        <f t="shared" si="0"/>
        <v>0</v>
      </c>
      <c r="J11" s="69"/>
      <c r="K11" s="69"/>
      <c r="L11" s="69"/>
      <c r="M11" s="69"/>
      <c r="N11" s="12"/>
      <c r="O11" s="66"/>
      <c r="P11" s="12"/>
      <c r="Q11" s="56"/>
      <c r="R11" s="56"/>
      <c r="S11" s="56"/>
      <c r="T11" s="56"/>
    </row>
    <row r="12" spans="2:37" ht="13" x14ac:dyDescent="0.25">
      <c r="B12" s="63" t="s">
        <v>58</v>
      </c>
      <c r="C12" s="79"/>
      <c r="D12" s="85" t="str">
        <f>IF(I6=0,"0%",IF(I6&gt;0,(D6+D8+D10)/(I6+I8+I10)))</f>
        <v>0%</v>
      </c>
      <c r="E12" s="85" t="str">
        <f>IF(I6=0,"0%",IF(I6&gt;0,(E6+E8+E10)/(I6+I8+I10)))</f>
        <v>0%</v>
      </c>
      <c r="F12" s="85" t="str">
        <f>IF(I6=0,"0%",IF(I6&gt;0,(F6+F8+F10)/(I6+I8+I10)))</f>
        <v>0%</v>
      </c>
      <c r="G12" s="85" t="str">
        <f>IF(I6=0,"0%",IF(I6&gt;0,(G6+G8+G10)/(I6+I8+I10)))</f>
        <v>0%</v>
      </c>
      <c r="H12" s="85" t="str">
        <f>IF(I6=0,"0%",IF(I6&gt;0,(H6+H8+H10)/(I6+I8+I10)))</f>
        <v>0%</v>
      </c>
      <c r="I12" s="62">
        <f t="shared" si="0"/>
        <v>0</v>
      </c>
      <c r="J12" s="69"/>
      <c r="K12" s="69"/>
      <c r="L12" s="69"/>
      <c r="M12" s="69"/>
      <c r="N12" s="12"/>
      <c r="O12" s="66"/>
      <c r="P12" s="12"/>
      <c r="Q12" s="56"/>
      <c r="R12" s="56"/>
      <c r="S12" s="56"/>
      <c r="T12" s="56"/>
    </row>
    <row r="13" spans="2:37" ht="13" x14ac:dyDescent="0.25">
      <c r="B13" s="63" t="s">
        <v>59</v>
      </c>
      <c r="D13" s="85" t="str">
        <f>IF(I7=0,"0%",IF(I7&gt;0,(D7+D9+D11)/(I7+I9+I11)))</f>
        <v>0%</v>
      </c>
      <c r="E13" s="85" t="str">
        <f>IF(I7=0,"0%",IF(I7&gt;0,(E7+E9+E11)/(I7+I9+I11)))</f>
        <v>0%</v>
      </c>
      <c r="F13" s="85" t="str">
        <f>IF(I7=0,"0%",IF(I7&gt;0,(F7+F9+F11)/(I7+I9+I11)))</f>
        <v>0%</v>
      </c>
      <c r="G13" s="85" t="str">
        <f>IF(I7=0,"0%",IF(I7&gt;0,(G7+G9+G11)/(I7+I9+I11)))</f>
        <v>0%</v>
      </c>
      <c r="H13" s="85" t="str">
        <f>IF(I7=0,"0%",IF(I7&gt;0,(H7+H9+H11)/(I7+I9+I11)))</f>
        <v>0%</v>
      </c>
      <c r="I13" s="62">
        <f t="shared" si="0"/>
        <v>0</v>
      </c>
      <c r="J13" s="73"/>
      <c r="K13" s="73"/>
      <c r="L13" s="73"/>
      <c r="M13" s="73"/>
      <c r="N13" s="12"/>
      <c r="O13" s="66"/>
      <c r="P13" s="12"/>
      <c r="Q13" s="56"/>
      <c r="R13" s="56"/>
      <c r="S13" s="56"/>
      <c r="T13" s="56"/>
    </row>
    <row r="14" spans="2:37" x14ac:dyDescent="0.25">
      <c r="D14" s="44"/>
      <c r="E14" s="44"/>
      <c r="F14" s="44"/>
      <c r="G14" s="44"/>
      <c r="H14" s="44"/>
      <c r="J14" s="73"/>
      <c r="K14" s="73"/>
      <c r="L14" s="73"/>
      <c r="M14" s="73"/>
      <c r="N14" s="71"/>
      <c r="O14" s="71"/>
      <c r="P14" s="71"/>
      <c r="Q14" s="56"/>
      <c r="R14" s="56"/>
      <c r="S14" s="56"/>
      <c r="T14" s="56"/>
    </row>
    <row r="15" spans="2:37" ht="13" x14ac:dyDescent="0.25">
      <c r="B15" s="81"/>
      <c r="D15" s="320" t="s">
        <v>29</v>
      </c>
      <c r="E15" s="320"/>
      <c r="F15" s="320"/>
      <c r="G15" s="320"/>
      <c r="H15" s="320"/>
      <c r="I15" s="36" t="s">
        <v>6</v>
      </c>
      <c r="J15" s="73"/>
      <c r="K15" s="73"/>
      <c r="L15" s="73"/>
      <c r="M15" s="73"/>
      <c r="N15" s="66"/>
      <c r="O15" s="12"/>
      <c r="P15" s="66"/>
      <c r="Q15" s="56"/>
      <c r="R15" s="56"/>
      <c r="S15" s="56"/>
      <c r="T15" s="56"/>
    </row>
    <row r="16" spans="2:37" ht="13" x14ac:dyDescent="0.25">
      <c r="D16" s="37" t="s">
        <v>0</v>
      </c>
      <c r="E16" s="38" t="s">
        <v>1</v>
      </c>
      <c r="F16" s="39" t="s">
        <v>2</v>
      </c>
      <c r="G16" s="40" t="s">
        <v>3</v>
      </c>
      <c r="H16" s="40" t="s">
        <v>4</v>
      </c>
      <c r="I16" s="36"/>
      <c r="J16" s="73"/>
      <c r="K16" s="73"/>
      <c r="L16" s="73"/>
      <c r="M16" s="73"/>
      <c r="N16" s="66"/>
      <c r="O16" s="12"/>
      <c r="P16" s="66"/>
      <c r="Q16" s="56"/>
      <c r="R16" s="56"/>
      <c r="S16" s="56"/>
      <c r="T16" s="56"/>
    </row>
    <row r="17" spans="2:20" x14ac:dyDescent="0.25">
      <c r="B17" s="29" t="s">
        <v>103</v>
      </c>
      <c r="C17" s="29"/>
      <c r="D17" s="82">
        <f>'groep 8(A) (3)'!D14</f>
        <v>0</v>
      </c>
      <c r="E17" s="82">
        <f>'groep 8(A) (3)'!E14</f>
        <v>0</v>
      </c>
      <c r="F17" s="82">
        <f>'groep 8(A) (3)'!F14</f>
        <v>0</v>
      </c>
      <c r="G17" s="82">
        <f>'groep 8(A) (3)'!G14</f>
        <v>0</v>
      </c>
      <c r="H17" s="82">
        <f>'groep 8(A) (3)'!H14</f>
        <v>0</v>
      </c>
      <c r="I17" s="83">
        <f t="shared" ref="I17:I24" si="1">SUM(D17:H17)</f>
        <v>0</v>
      </c>
      <c r="J17" s="69"/>
      <c r="K17" s="69"/>
      <c r="L17" s="69"/>
      <c r="M17" s="69"/>
      <c r="N17" s="66"/>
      <c r="O17" s="70"/>
      <c r="P17" s="66"/>
      <c r="Q17" s="56"/>
      <c r="R17" s="56"/>
      <c r="S17" s="56"/>
      <c r="T17" s="56"/>
    </row>
    <row r="18" spans="2:20" x14ac:dyDescent="0.25">
      <c r="B18" s="29" t="s">
        <v>104</v>
      </c>
      <c r="C18" s="29"/>
      <c r="D18" s="82">
        <f>'groep 8(A) (3)'!D15</f>
        <v>0</v>
      </c>
      <c r="E18" s="82">
        <f>'groep 8(A) (3)'!E15</f>
        <v>0</v>
      </c>
      <c r="F18" s="82">
        <f>'groep 8(A) (3)'!F15</f>
        <v>0</v>
      </c>
      <c r="G18" s="82">
        <f>'groep 8(A) (3)'!G15</f>
        <v>0</v>
      </c>
      <c r="H18" s="82">
        <f>'groep 8(A) (3)'!H15</f>
        <v>0</v>
      </c>
      <c r="I18" s="83">
        <f t="shared" si="1"/>
        <v>0</v>
      </c>
      <c r="J18" s="69"/>
      <c r="K18" s="69"/>
      <c r="L18" s="69"/>
      <c r="M18" s="69"/>
      <c r="N18" s="71"/>
      <c r="O18" s="71"/>
      <c r="P18" s="71"/>
      <c r="Q18" s="56"/>
      <c r="R18" s="56"/>
      <c r="S18" s="56"/>
      <c r="T18" s="56"/>
    </row>
    <row r="19" spans="2:20" x14ac:dyDescent="0.25">
      <c r="B19" s="29" t="s">
        <v>105</v>
      </c>
      <c r="C19" s="29"/>
      <c r="D19" s="82">
        <f>'groep 8B (3)'!D14</f>
        <v>0</v>
      </c>
      <c r="E19" s="82">
        <f>'groep 8B (3)'!E14</f>
        <v>0</v>
      </c>
      <c r="F19" s="82">
        <f>'groep 8B (3)'!F14</f>
        <v>0</v>
      </c>
      <c r="G19" s="82">
        <f>'groep 8B (3)'!G14</f>
        <v>0</v>
      </c>
      <c r="H19" s="82">
        <f>'groep 8B (3)'!H14</f>
        <v>0</v>
      </c>
      <c r="I19" s="83">
        <f t="shared" si="1"/>
        <v>0</v>
      </c>
      <c r="J19" s="69"/>
      <c r="K19" s="69"/>
      <c r="L19" s="69"/>
      <c r="M19" s="69"/>
      <c r="N19" s="71"/>
      <c r="O19" s="71"/>
      <c r="P19" s="71"/>
      <c r="Q19" s="56"/>
      <c r="R19" s="56"/>
      <c r="S19" s="56"/>
      <c r="T19" s="56"/>
    </row>
    <row r="20" spans="2:20" x14ac:dyDescent="0.25">
      <c r="B20" s="29" t="s">
        <v>106</v>
      </c>
      <c r="C20" s="28"/>
      <c r="D20" s="82">
        <f>'groep 8B (3)'!D15</f>
        <v>0</v>
      </c>
      <c r="E20" s="82">
        <f>'groep 8B (3)'!E15</f>
        <v>0</v>
      </c>
      <c r="F20" s="82">
        <f>'groep 8B (3)'!F15</f>
        <v>0</v>
      </c>
      <c r="G20" s="82">
        <f>'groep 8B (3)'!G15</f>
        <v>0</v>
      </c>
      <c r="H20" s="82">
        <f>'groep 8B (3)'!H15</f>
        <v>0</v>
      </c>
      <c r="I20" s="83">
        <f t="shared" si="1"/>
        <v>0</v>
      </c>
      <c r="J20" s="69"/>
      <c r="K20" s="69"/>
      <c r="L20" s="69"/>
      <c r="M20" s="69"/>
      <c r="N20" s="71"/>
      <c r="O20" s="71"/>
      <c r="P20" s="71"/>
      <c r="Q20" s="56"/>
      <c r="R20" s="56"/>
      <c r="S20" s="56"/>
      <c r="T20" s="56"/>
    </row>
    <row r="21" spans="2:20" ht="13" x14ac:dyDescent="0.25">
      <c r="B21" s="29" t="s">
        <v>107</v>
      </c>
      <c r="C21" s="28"/>
      <c r="D21" s="82">
        <f>'groep 8C (3)'!D14</f>
        <v>0</v>
      </c>
      <c r="E21" s="82">
        <f>'groep 8C (3)'!E14</f>
        <v>0</v>
      </c>
      <c r="F21" s="82">
        <f>'groep 8C (3)'!F14</f>
        <v>0</v>
      </c>
      <c r="G21" s="82">
        <f>'groep 8C (3)'!G14</f>
        <v>0</v>
      </c>
      <c r="H21" s="82">
        <f>'groep 8C (3)'!H14</f>
        <v>0</v>
      </c>
      <c r="I21" s="83">
        <f t="shared" si="1"/>
        <v>0</v>
      </c>
      <c r="J21" s="73"/>
      <c r="K21" s="73"/>
      <c r="L21" s="73"/>
      <c r="M21" s="73"/>
      <c r="N21" s="56"/>
      <c r="O21" s="72"/>
      <c r="P21" s="56"/>
      <c r="Q21" s="56"/>
      <c r="R21" s="56"/>
      <c r="S21" s="56"/>
      <c r="T21" s="56"/>
    </row>
    <row r="22" spans="2:20" ht="13" x14ac:dyDescent="0.25">
      <c r="B22" s="29" t="s">
        <v>108</v>
      </c>
      <c r="C22" s="28"/>
      <c r="D22" s="82">
        <f>'groep 8C (3)'!D15</f>
        <v>0</v>
      </c>
      <c r="E22" s="82">
        <f>'groep 8C (3)'!E15</f>
        <v>0</v>
      </c>
      <c r="F22" s="82">
        <f>'groep 8C (3)'!F15</f>
        <v>0</v>
      </c>
      <c r="G22" s="82">
        <f>'groep 8C (3)'!G15</f>
        <v>0</v>
      </c>
      <c r="H22" s="82">
        <f>'groep 8C (3)'!H15</f>
        <v>0</v>
      </c>
      <c r="I22" s="83">
        <f t="shared" si="1"/>
        <v>0</v>
      </c>
      <c r="J22" s="73"/>
      <c r="K22" s="73"/>
      <c r="L22" s="73"/>
      <c r="M22" s="73"/>
      <c r="N22" s="56"/>
      <c r="O22" s="72"/>
      <c r="P22" s="56"/>
      <c r="Q22" s="56"/>
      <c r="R22" s="56"/>
      <c r="S22" s="56"/>
      <c r="T22" s="56"/>
    </row>
    <row r="23" spans="2:20" ht="13" x14ac:dyDescent="0.25">
      <c r="B23" s="63" t="s">
        <v>58</v>
      </c>
      <c r="C23" s="79"/>
      <c r="D23" s="85" t="str">
        <f>IF(I17=0,"0%",IF(I17&gt;0,(D17+D19+D21)/(I17+I19+I21)))</f>
        <v>0%</v>
      </c>
      <c r="E23" s="85" t="str">
        <f>IF(I17=0,"0%",IF(I17&gt;0,(E17+E19+E21)/(I17+I19+I21)))</f>
        <v>0%</v>
      </c>
      <c r="F23" s="85" t="str">
        <f>IF(I17=0,"0%",IF(I17&gt;0,(F17+F19+F21)/(I17+I19+I21)))</f>
        <v>0%</v>
      </c>
      <c r="G23" s="85" t="str">
        <f>IF(I17=0,"0%",IF(I17&gt;0,(G17+G19+G21)/(I17+I19+I21)))</f>
        <v>0%</v>
      </c>
      <c r="H23" s="85" t="str">
        <f>IF(I17=0,"0%",IF(I17&gt;0,(H17+H19+H21)/(I17+I19+I21)))</f>
        <v>0%</v>
      </c>
      <c r="I23" s="62">
        <f t="shared" si="1"/>
        <v>0</v>
      </c>
      <c r="J23" s="73"/>
      <c r="K23" s="73"/>
      <c r="L23" s="73"/>
      <c r="M23" s="73"/>
      <c r="N23" s="56"/>
      <c r="O23" s="72"/>
      <c r="P23" s="56"/>
      <c r="Q23" s="56"/>
      <c r="R23" s="56"/>
      <c r="S23" s="56"/>
      <c r="T23" s="56"/>
    </row>
    <row r="24" spans="2:20" ht="13" x14ac:dyDescent="0.25">
      <c r="B24" s="63" t="s">
        <v>59</v>
      </c>
      <c r="D24" s="85" t="str">
        <f>IF(I18=0,"0%",IF(I18&gt;0,(D18+D20+D22)/(I18+I20+I22)))</f>
        <v>0%</v>
      </c>
      <c r="E24" s="85" t="str">
        <f>IF(I18=0,"0%",IF(I18&gt;0,(E18+E20+E22)/(I18+I20+I22)))</f>
        <v>0%</v>
      </c>
      <c r="F24" s="85" t="str">
        <f>IF(I18=0,"0%",IF(I18&gt;0,(F18+F20+F22)/(I18+I20+I22)))</f>
        <v>0%</v>
      </c>
      <c r="G24" s="85" t="str">
        <f>IF(I18=0,"0%",IF(I18&gt;0,(G18+G20+G22)/(I18+I20+I22)))</f>
        <v>0%</v>
      </c>
      <c r="H24" s="85" t="str">
        <f>IF(I18=0,"0%",IF(I18&gt;0,(H18+H20+H22)/(I18+I20+I22)))</f>
        <v>0%</v>
      </c>
      <c r="I24" s="62">
        <f t="shared" si="1"/>
        <v>0</v>
      </c>
      <c r="J24" s="73"/>
      <c r="K24" s="73"/>
      <c r="L24" s="73"/>
      <c r="M24" s="73"/>
      <c r="N24" s="56"/>
      <c r="O24" s="72"/>
      <c r="P24" s="56"/>
      <c r="Q24" s="56"/>
      <c r="R24" s="56"/>
      <c r="S24" s="56"/>
      <c r="T24" s="56"/>
    </row>
    <row r="25" spans="2:20" ht="13" x14ac:dyDescent="0.25">
      <c r="B25" s="74"/>
      <c r="D25" s="78"/>
      <c r="E25" s="78"/>
      <c r="F25" s="78"/>
      <c r="G25" s="78"/>
      <c r="H25" s="78"/>
      <c r="J25" s="73"/>
      <c r="K25" s="73"/>
      <c r="L25" s="73"/>
      <c r="M25" s="73"/>
      <c r="N25" s="56"/>
      <c r="O25" s="72"/>
      <c r="P25" s="56"/>
      <c r="Q25" s="56"/>
      <c r="R25" s="56"/>
      <c r="S25" s="56"/>
      <c r="T25" s="56"/>
    </row>
    <row r="26" spans="2:20" ht="13" x14ac:dyDescent="0.25">
      <c r="D26" s="318" t="s">
        <v>136</v>
      </c>
      <c r="E26" s="318"/>
      <c r="F26" s="318"/>
      <c r="G26" s="318"/>
      <c r="H26" s="318"/>
      <c r="J26" s="73"/>
      <c r="K26" s="73"/>
      <c r="L26" s="73"/>
      <c r="M26" s="73"/>
      <c r="N26" s="56"/>
      <c r="O26" s="72"/>
      <c r="P26" s="56"/>
      <c r="Q26" s="56"/>
      <c r="R26" s="56"/>
      <c r="S26" s="56"/>
      <c r="T26" s="56"/>
    </row>
    <row r="27" spans="2:20" ht="13" x14ac:dyDescent="0.25">
      <c r="D27" s="37" t="s">
        <v>0</v>
      </c>
      <c r="E27" s="38" t="s">
        <v>1</v>
      </c>
      <c r="F27" s="39" t="s">
        <v>2</v>
      </c>
      <c r="G27" s="40" t="s">
        <v>3</v>
      </c>
      <c r="H27" s="41" t="s">
        <v>4</v>
      </c>
      <c r="J27" s="73"/>
      <c r="K27" s="73"/>
      <c r="L27" s="73"/>
      <c r="M27" s="73"/>
      <c r="N27" s="56"/>
      <c r="O27" s="72"/>
      <c r="P27" s="56"/>
      <c r="Q27" s="56"/>
      <c r="R27" s="56"/>
      <c r="S27" s="56"/>
      <c r="T27" s="56"/>
    </row>
    <row r="28" spans="2:20" ht="13" x14ac:dyDescent="0.25">
      <c r="B28" s="29" t="s">
        <v>103</v>
      </c>
      <c r="C28" s="29"/>
      <c r="D28" s="82">
        <f>'groep 8(A) (3)'!D22</f>
        <v>0</v>
      </c>
      <c r="E28" s="82">
        <f>'groep 8(A) (3)'!E22</f>
        <v>0</v>
      </c>
      <c r="F28" s="82">
        <f>'groep 8(A) (3)'!F22</f>
        <v>0</v>
      </c>
      <c r="G28" s="82">
        <f>'groep 8(A) (3)'!G22</f>
        <v>0</v>
      </c>
      <c r="H28" s="82">
        <f>'groep 8(A) (3)'!H22</f>
        <v>0</v>
      </c>
      <c r="I28" s="83">
        <f t="shared" ref="I28:I35" si="2">SUM(D28:H28)</f>
        <v>0</v>
      </c>
      <c r="J28" s="73"/>
      <c r="K28" s="73"/>
      <c r="L28" s="73"/>
      <c r="M28" s="73"/>
      <c r="N28" s="56"/>
      <c r="O28" s="72"/>
      <c r="P28" s="56"/>
      <c r="Q28" s="56"/>
      <c r="R28" s="56"/>
      <c r="S28" s="56"/>
      <c r="T28" s="56"/>
    </row>
    <row r="29" spans="2:20" ht="13" x14ac:dyDescent="0.25">
      <c r="B29" s="29" t="s">
        <v>104</v>
      </c>
      <c r="C29" s="29"/>
      <c r="D29" s="82">
        <f>'groep 8(A) (3)'!D23</f>
        <v>0</v>
      </c>
      <c r="E29" s="82">
        <f>'groep 8(A) (3)'!E23</f>
        <v>0</v>
      </c>
      <c r="F29" s="82">
        <f>'groep 8(A) (3)'!F23</f>
        <v>0</v>
      </c>
      <c r="G29" s="82">
        <f>'groep 8(A) (3)'!G23</f>
        <v>0</v>
      </c>
      <c r="H29" s="82">
        <f>'groep 8(A) (3)'!H23</f>
        <v>0</v>
      </c>
      <c r="I29" s="83">
        <f t="shared" si="2"/>
        <v>0</v>
      </c>
      <c r="J29" s="73"/>
      <c r="K29" s="73"/>
      <c r="L29" s="73"/>
      <c r="M29" s="73"/>
      <c r="N29" s="56"/>
      <c r="O29" s="72"/>
      <c r="P29" s="56"/>
      <c r="Q29" s="56"/>
      <c r="R29" s="56"/>
      <c r="S29" s="56"/>
      <c r="T29" s="56"/>
    </row>
    <row r="30" spans="2:20" ht="13" x14ac:dyDescent="0.25">
      <c r="B30" s="29" t="s">
        <v>105</v>
      </c>
      <c r="C30" s="29"/>
      <c r="D30" s="82">
        <f>'groep 8B (3)'!D22</f>
        <v>0</v>
      </c>
      <c r="E30" s="82">
        <f>'groep 8B (3)'!E22</f>
        <v>0</v>
      </c>
      <c r="F30" s="82">
        <f>'groep 8B (3)'!F22</f>
        <v>0</v>
      </c>
      <c r="G30" s="82">
        <f>'groep 8B (3)'!G22</f>
        <v>0</v>
      </c>
      <c r="H30" s="82">
        <f>'groep 8B (3)'!H22</f>
        <v>0</v>
      </c>
      <c r="I30" s="83">
        <f t="shared" si="2"/>
        <v>0</v>
      </c>
      <c r="J30" s="73"/>
      <c r="K30" s="73"/>
      <c r="L30" s="73"/>
      <c r="M30" s="73"/>
      <c r="N30" s="56"/>
      <c r="O30" s="72"/>
      <c r="P30" s="56"/>
      <c r="Q30" s="56"/>
      <c r="R30" s="56"/>
      <c r="S30" s="56"/>
      <c r="T30" s="56"/>
    </row>
    <row r="31" spans="2:20" ht="13" x14ac:dyDescent="0.25">
      <c r="B31" s="29" t="s">
        <v>106</v>
      </c>
      <c r="C31" s="28"/>
      <c r="D31" s="82">
        <f>'groep 8B (3)'!D23</f>
        <v>0</v>
      </c>
      <c r="E31" s="82">
        <f>'groep 8B (3)'!E23</f>
        <v>0</v>
      </c>
      <c r="F31" s="82">
        <f>'groep 8B (3)'!F23</f>
        <v>0</v>
      </c>
      <c r="G31" s="82">
        <f>'groep 8B (3)'!G23</f>
        <v>0</v>
      </c>
      <c r="H31" s="82">
        <f>'groep 8B (3)'!H23</f>
        <v>0</v>
      </c>
      <c r="I31" s="83">
        <f t="shared" si="2"/>
        <v>0</v>
      </c>
      <c r="J31" s="73"/>
      <c r="K31" s="73"/>
      <c r="L31" s="73"/>
      <c r="M31" s="73"/>
      <c r="N31" s="56"/>
      <c r="O31" s="72"/>
      <c r="P31" s="56"/>
      <c r="Q31" s="56"/>
      <c r="R31" s="56"/>
      <c r="S31" s="56"/>
      <c r="T31" s="56"/>
    </row>
    <row r="32" spans="2:20" ht="13" x14ac:dyDescent="0.25">
      <c r="B32" s="29" t="s">
        <v>107</v>
      </c>
      <c r="C32" s="28"/>
      <c r="D32" s="82">
        <f>'groep 8C (3)'!D22</f>
        <v>0</v>
      </c>
      <c r="E32" s="82">
        <f>'groep 8C (3)'!E22</f>
        <v>0</v>
      </c>
      <c r="F32" s="82">
        <f>'groep 8C (3)'!F22</f>
        <v>0</v>
      </c>
      <c r="G32" s="82">
        <f>'groep 8C (3)'!G22</f>
        <v>0</v>
      </c>
      <c r="H32" s="82">
        <f>'groep 8C (3)'!H22</f>
        <v>0</v>
      </c>
      <c r="I32" s="83">
        <f t="shared" si="2"/>
        <v>0</v>
      </c>
      <c r="J32" s="73"/>
      <c r="K32" s="73"/>
      <c r="L32" s="73"/>
      <c r="M32" s="73"/>
      <c r="N32" s="56"/>
      <c r="O32" s="72"/>
      <c r="P32" s="56"/>
      <c r="Q32" s="56"/>
      <c r="R32" s="56"/>
      <c r="S32" s="56"/>
      <c r="T32" s="56"/>
    </row>
    <row r="33" spans="2:20" ht="13" x14ac:dyDescent="0.25">
      <c r="B33" s="29" t="s">
        <v>108</v>
      </c>
      <c r="C33" s="28"/>
      <c r="D33" s="82">
        <f>'groep 8C (3)'!D23</f>
        <v>0</v>
      </c>
      <c r="E33" s="82">
        <f>'groep 8C (3)'!E23</f>
        <v>0</v>
      </c>
      <c r="F33" s="82">
        <f>'groep 8C (3)'!F23</f>
        <v>0</v>
      </c>
      <c r="G33" s="82">
        <f>'groep 8C (3)'!G23</f>
        <v>0</v>
      </c>
      <c r="H33" s="82">
        <f>'groep 8C (3)'!H23</f>
        <v>0</v>
      </c>
      <c r="I33" s="83">
        <f t="shared" si="2"/>
        <v>0</v>
      </c>
      <c r="J33" s="73"/>
      <c r="K33" s="73"/>
      <c r="L33" s="73"/>
      <c r="M33" s="73"/>
      <c r="N33" s="56"/>
      <c r="O33" s="72"/>
      <c r="P33" s="56"/>
      <c r="Q33" s="56"/>
      <c r="R33" s="56"/>
      <c r="S33" s="56"/>
      <c r="T33" s="56"/>
    </row>
    <row r="34" spans="2:20" ht="13" x14ac:dyDescent="0.25">
      <c r="B34" s="63" t="s">
        <v>58</v>
      </c>
      <c r="C34" s="79"/>
      <c r="D34" s="85" t="str">
        <f>IF(I28=0,"0%",IF(I28&gt;0,(D28+D30+D32)/(I28+I30+I32)))</f>
        <v>0%</v>
      </c>
      <c r="E34" s="85" t="str">
        <f>IF(I28=0,"0%",IF(I28&gt;0,(E28+E30+E32)/(I28+I30+I32)))</f>
        <v>0%</v>
      </c>
      <c r="F34" s="85" t="str">
        <f>IF(I28=0,"0%",IF(I28&gt;0,(F28+F30+F32)/(I28+I30+I32)))</f>
        <v>0%</v>
      </c>
      <c r="G34" s="85" t="str">
        <f>IF(I28=0,"0%",IF(I28&gt;0,(G28+G30+G32)/(I28+I30+I32)))</f>
        <v>0%</v>
      </c>
      <c r="H34" s="85" t="str">
        <f>IF(I28=0,"0%",IF(I28&gt;0,(H28+H30+H32)/(I28+I30+I32)))</f>
        <v>0%</v>
      </c>
      <c r="I34" s="62">
        <f t="shared" si="2"/>
        <v>0</v>
      </c>
      <c r="J34" s="73"/>
      <c r="K34" s="73"/>
      <c r="L34" s="73"/>
      <c r="M34" s="73"/>
      <c r="N34" s="56"/>
      <c r="O34" s="72"/>
      <c r="P34" s="56"/>
      <c r="Q34" s="56"/>
      <c r="R34" s="56"/>
      <c r="S34" s="56"/>
      <c r="T34" s="56"/>
    </row>
    <row r="35" spans="2:20" ht="13" x14ac:dyDescent="0.25">
      <c r="B35" s="63" t="s">
        <v>59</v>
      </c>
      <c r="D35" s="85" t="str">
        <f>IF(I29=0,"0%",IF(I29&gt;0,(D29+D31+D33)/(I29+I31+I33)))</f>
        <v>0%</v>
      </c>
      <c r="E35" s="85" t="str">
        <f>IF(I29=0,"0%",IF(I29&gt;0,(E29+E31+E33)/(I29+I31+I33)))</f>
        <v>0%</v>
      </c>
      <c r="F35" s="85" t="str">
        <f>IF(I29=0,"0%",IF(I29&gt;0,(F29+F31+F33)/(I29+I31+I33)))</f>
        <v>0%</v>
      </c>
      <c r="G35" s="85" t="str">
        <f>IF(I29=0,"0%",IF(I29&gt;0,(G29+G31+G33)/(I29+I31+I33)))</f>
        <v>0%</v>
      </c>
      <c r="H35" s="85" t="str">
        <f>IF(I29=0,"0%",IF(I29&gt;0,(H29+H31+H33)/(I29+I31+I33)))</f>
        <v>0%</v>
      </c>
      <c r="I35" s="62">
        <f t="shared" si="2"/>
        <v>0</v>
      </c>
      <c r="J35" s="73"/>
      <c r="K35" s="73"/>
      <c r="L35" s="73"/>
      <c r="M35" s="73"/>
      <c r="N35" s="56"/>
      <c r="O35" s="72"/>
      <c r="P35" s="56"/>
      <c r="Q35" s="56"/>
      <c r="R35" s="56"/>
      <c r="S35" s="56"/>
      <c r="T35" s="56"/>
    </row>
    <row r="36" spans="2:20" x14ac:dyDescent="0.25">
      <c r="D36" s="55"/>
      <c r="E36" s="55"/>
      <c r="F36" s="55"/>
      <c r="G36" s="55"/>
      <c r="H36" s="55"/>
      <c r="J36" s="73"/>
      <c r="K36" s="73"/>
      <c r="L36" s="73"/>
      <c r="M36" s="73"/>
      <c r="N36" s="56"/>
      <c r="O36" s="56"/>
      <c r="P36" s="56"/>
      <c r="Q36" s="56"/>
      <c r="R36" s="56"/>
      <c r="S36" s="56"/>
      <c r="T36" s="56"/>
    </row>
    <row r="37" spans="2:20" x14ac:dyDescent="0.25">
      <c r="D37" s="318" t="s">
        <v>5</v>
      </c>
      <c r="E37" s="318"/>
      <c r="F37" s="318"/>
      <c r="G37" s="318"/>
      <c r="H37" s="318"/>
      <c r="J37" s="73"/>
      <c r="K37" s="73"/>
      <c r="L37" s="73"/>
      <c r="M37" s="73"/>
      <c r="N37" s="56"/>
      <c r="O37" s="56"/>
      <c r="P37" s="56"/>
      <c r="Q37" s="56"/>
      <c r="R37" s="56"/>
      <c r="S37" s="56"/>
      <c r="T37" s="56"/>
    </row>
    <row r="38" spans="2:20" x14ac:dyDescent="0.25">
      <c r="D38" s="37" t="s">
        <v>0</v>
      </c>
      <c r="E38" s="38" t="s">
        <v>1</v>
      </c>
      <c r="F38" s="39" t="s">
        <v>2</v>
      </c>
      <c r="G38" s="40" t="s">
        <v>3</v>
      </c>
      <c r="H38" s="41" t="s">
        <v>4</v>
      </c>
      <c r="J38" s="73"/>
      <c r="K38" s="73"/>
      <c r="L38" s="73"/>
      <c r="M38" s="73"/>
      <c r="N38" s="56"/>
      <c r="O38" s="56"/>
      <c r="P38" s="56"/>
      <c r="Q38" s="56"/>
      <c r="R38" s="56"/>
      <c r="S38" s="56"/>
      <c r="T38" s="56"/>
    </row>
    <row r="39" spans="2:20" x14ac:dyDescent="0.25">
      <c r="B39" s="29" t="s">
        <v>103</v>
      </c>
      <c r="C39" s="29"/>
      <c r="D39" s="82">
        <f>'groep 8(A) (3)'!D30</f>
        <v>0</v>
      </c>
      <c r="E39" s="82">
        <f>'groep 8(A) (3)'!E30</f>
        <v>0</v>
      </c>
      <c r="F39" s="82">
        <f>'groep 8(A) (3)'!F30</f>
        <v>0</v>
      </c>
      <c r="G39" s="82">
        <f>'groep 8(A) (3)'!G30</f>
        <v>0</v>
      </c>
      <c r="H39" s="82">
        <f>'groep 8(A) (3)'!H30</f>
        <v>0</v>
      </c>
      <c r="I39" s="83">
        <f t="shared" ref="I39:I46" si="3">SUM(D39:H39)</f>
        <v>0</v>
      </c>
      <c r="J39" s="36"/>
      <c r="K39" s="36"/>
      <c r="L39" s="36"/>
      <c r="M39" s="36"/>
    </row>
    <row r="40" spans="2:20" x14ac:dyDescent="0.25">
      <c r="B40" s="29" t="s">
        <v>104</v>
      </c>
      <c r="C40" s="29"/>
      <c r="D40" s="82">
        <f>'groep 8(A) (3)'!D31</f>
        <v>0</v>
      </c>
      <c r="E40" s="82">
        <f>'groep 8(A) (3)'!E31</f>
        <v>0</v>
      </c>
      <c r="F40" s="82">
        <f>'groep 8(A) (3)'!F31</f>
        <v>0</v>
      </c>
      <c r="G40" s="82">
        <f>'groep 8(A) (3)'!G31</f>
        <v>0</v>
      </c>
      <c r="H40" s="82">
        <f>'groep 8(A) (3)'!H31</f>
        <v>0</v>
      </c>
      <c r="I40" s="83">
        <f t="shared" si="3"/>
        <v>0</v>
      </c>
      <c r="J40" s="36"/>
      <c r="K40" s="36"/>
      <c r="L40" s="36"/>
      <c r="M40" s="36"/>
    </row>
    <row r="41" spans="2:20" x14ac:dyDescent="0.25">
      <c r="B41" s="29" t="s">
        <v>105</v>
      </c>
      <c r="C41" s="29"/>
      <c r="D41" s="82">
        <f>'groep 8B (3)'!D30</f>
        <v>0</v>
      </c>
      <c r="E41" s="82">
        <f>'groep 8B (3)'!E30</f>
        <v>0</v>
      </c>
      <c r="F41" s="82">
        <f>'groep 8B (3)'!F30</f>
        <v>0</v>
      </c>
      <c r="G41" s="82">
        <f>'groep 8B (3)'!G30</f>
        <v>0</v>
      </c>
      <c r="H41" s="82">
        <f>'groep 8B (3)'!H30</f>
        <v>0</v>
      </c>
      <c r="I41" s="83">
        <f t="shared" si="3"/>
        <v>0</v>
      </c>
      <c r="J41" s="36"/>
      <c r="K41" s="36"/>
      <c r="L41" s="36"/>
      <c r="M41" s="36"/>
    </row>
    <row r="42" spans="2:20" x14ac:dyDescent="0.25">
      <c r="B42" s="29" t="s">
        <v>106</v>
      </c>
      <c r="C42" s="28"/>
      <c r="D42" s="82">
        <f>'groep 8B (3)'!D31</f>
        <v>0</v>
      </c>
      <c r="E42" s="82">
        <f>'groep 8B (3)'!E31</f>
        <v>0</v>
      </c>
      <c r="F42" s="82">
        <f>'groep 8B (3)'!F31</f>
        <v>0</v>
      </c>
      <c r="G42" s="82">
        <f>'groep 8B (3)'!G31</f>
        <v>0</v>
      </c>
      <c r="H42" s="82">
        <f>'groep 8B (3)'!H31</f>
        <v>0</v>
      </c>
      <c r="I42" s="83">
        <f t="shared" si="3"/>
        <v>0</v>
      </c>
      <c r="J42" s="36"/>
      <c r="K42" s="36"/>
      <c r="L42" s="36"/>
      <c r="M42" s="36"/>
    </row>
    <row r="43" spans="2:20" x14ac:dyDescent="0.25">
      <c r="B43" s="29" t="s">
        <v>107</v>
      </c>
      <c r="C43" s="28"/>
      <c r="D43" s="82">
        <f>'groep 8C (3)'!D30</f>
        <v>0</v>
      </c>
      <c r="E43" s="82">
        <f>'groep 8C (3)'!E30</f>
        <v>0</v>
      </c>
      <c r="F43" s="82">
        <f>'groep 8C (3)'!F30</f>
        <v>0</v>
      </c>
      <c r="G43" s="82">
        <f>'groep 8C (3)'!G30</f>
        <v>0</v>
      </c>
      <c r="H43" s="82">
        <f>'groep 8C (3)'!H30</f>
        <v>0</v>
      </c>
      <c r="I43" s="83">
        <f t="shared" si="3"/>
        <v>0</v>
      </c>
      <c r="J43" s="36"/>
      <c r="K43" s="36"/>
      <c r="L43" s="36"/>
      <c r="M43" s="36"/>
    </row>
    <row r="44" spans="2:20" x14ac:dyDescent="0.25">
      <c r="B44" s="29" t="s">
        <v>108</v>
      </c>
      <c r="C44" s="28"/>
      <c r="D44" s="82">
        <f>'groep 8C (3)'!D31</f>
        <v>0</v>
      </c>
      <c r="E44" s="82">
        <f>'groep 8C (3)'!E31</f>
        <v>0</v>
      </c>
      <c r="F44" s="82">
        <f>'groep 8C (3)'!F31</f>
        <v>0</v>
      </c>
      <c r="G44" s="82">
        <f>'groep 8C (3)'!G31</f>
        <v>0</v>
      </c>
      <c r="H44" s="82">
        <f>'groep 8C (3)'!H31</f>
        <v>0</v>
      </c>
      <c r="I44" s="83">
        <f t="shared" si="3"/>
        <v>0</v>
      </c>
      <c r="J44" s="36"/>
      <c r="K44" s="36"/>
      <c r="L44" s="36"/>
      <c r="M44" s="36"/>
    </row>
    <row r="45" spans="2:20" x14ac:dyDescent="0.25">
      <c r="B45" s="63" t="s">
        <v>58</v>
      </c>
      <c r="C45" s="79"/>
      <c r="D45" s="85" t="str">
        <f>IF(I39=0,"0%",IF(I39&gt;0,(D39+D41+D43)/(I39+I41+I43)))</f>
        <v>0%</v>
      </c>
      <c r="E45" s="85" t="str">
        <f>IF(I39=0,"0%",IF(I39&gt;0,(E39+E41+E43)/(I39+I41+I43)))</f>
        <v>0%</v>
      </c>
      <c r="F45" s="85" t="str">
        <f>IF(I39=0,"0%",IF(I39&gt;0,(F39+F41+F43)/(I39+I41+I43)))</f>
        <v>0%</v>
      </c>
      <c r="G45" s="85" t="str">
        <f>IF(I39=0,"0%",IF(I39&gt;0,(G39+G41+G43)/(I39+I41+I43)))</f>
        <v>0%</v>
      </c>
      <c r="H45" s="85" t="str">
        <f>IF(I39=0,"0%",IF(I39&gt;0,(H39+H41+H43)/(I39+I41+I43)))</f>
        <v>0%</v>
      </c>
      <c r="I45" s="62">
        <f t="shared" si="3"/>
        <v>0</v>
      </c>
    </row>
    <row r="46" spans="2:20" x14ac:dyDescent="0.25">
      <c r="B46" s="63" t="s">
        <v>59</v>
      </c>
      <c r="D46" s="85" t="str">
        <f>IF(I40=0,"0%",IF(I40&gt;0,(D40+D42+D44)/(I40+I42+I44)))</f>
        <v>0%</v>
      </c>
      <c r="E46" s="85" t="str">
        <f>IF(I40=0,"0%",IF(I40&gt;0,(E40+E42+E44)/(I40+I42+I44)))</f>
        <v>0%</v>
      </c>
      <c r="F46" s="85" t="str">
        <f>IF(I40=0,"0%",IF(I40&gt;0,(F40+F42+F44)/(I40+I42+I44)))</f>
        <v>0%</v>
      </c>
      <c r="G46" s="85" t="str">
        <f>IF(I40=0,"0%",IF(I40&gt;0,(G40+G42+G44)/(I40+I42+I44)))</f>
        <v>0%</v>
      </c>
      <c r="H46" s="85" t="str">
        <f>IF(I40=0,"0%",IF(I40&gt;0,(H40+H42+H44)/(I40+I42+I44)))</f>
        <v>0%</v>
      </c>
      <c r="I46" s="62">
        <f t="shared" si="3"/>
        <v>0</v>
      </c>
    </row>
    <row r="47" spans="2:20" x14ac:dyDescent="0.25">
      <c r="D47" s="44"/>
      <c r="E47" s="44"/>
      <c r="F47" s="44"/>
      <c r="G47" s="44"/>
      <c r="H47" s="44"/>
    </row>
    <row r="48" spans="2:20" x14ac:dyDescent="0.25">
      <c r="D48" s="318" t="s">
        <v>7</v>
      </c>
      <c r="E48" s="318"/>
      <c r="F48" s="318"/>
      <c r="G48" s="318"/>
      <c r="H48" s="318"/>
    </row>
    <row r="49" spans="2:13" x14ac:dyDescent="0.25">
      <c r="D49" s="37" t="s">
        <v>0</v>
      </c>
      <c r="E49" s="38" t="s">
        <v>1</v>
      </c>
      <c r="F49" s="39" t="s">
        <v>2</v>
      </c>
      <c r="G49" s="40" t="s">
        <v>3</v>
      </c>
      <c r="H49" s="41" t="s">
        <v>4</v>
      </c>
    </row>
    <row r="50" spans="2:13" x14ac:dyDescent="0.25">
      <c r="B50" s="29" t="s">
        <v>103</v>
      </c>
      <c r="C50" s="29"/>
      <c r="D50" s="82">
        <f>'groep 8(A) (3)'!D38</f>
        <v>0</v>
      </c>
      <c r="E50" s="82">
        <f>'groep 8(A) (3)'!E38</f>
        <v>0</v>
      </c>
      <c r="F50" s="82">
        <f>'groep 8(A) (3)'!F38</f>
        <v>0</v>
      </c>
      <c r="G50" s="82">
        <f>'groep 8(A) (3)'!G38</f>
        <v>0</v>
      </c>
      <c r="H50" s="82">
        <f>'groep 8(A) (3)'!H38</f>
        <v>0</v>
      </c>
      <c r="I50" s="83">
        <f t="shared" ref="I50:I57" si="4">SUM(D50:H50)</f>
        <v>0</v>
      </c>
    </row>
    <row r="51" spans="2:13" x14ac:dyDescent="0.25">
      <c r="B51" s="29" t="s">
        <v>104</v>
      </c>
      <c r="C51" s="29"/>
      <c r="D51" s="82">
        <f>'groep 8(A) (3)'!D39</f>
        <v>0</v>
      </c>
      <c r="E51" s="82">
        <f>'groep 8(A) (3)'!E39</f>
        <v>0</v>
      </c>
      <c r="F51" s="82">
        <f>'groep 8(A) (3)'!F39</f>
        <v>0</v>
      </c>
      <c r="G51" s="82">
        <f>'groep 8(A) (3)'!G39</f>
        <v>0</v>
      </c>
      <c r="H51" s="82">
        <f>'groep 8(A) (3)'!H39</f>
        <v>0</v>
      </c>
      <c r="I51" s="83">
        <f t="shared" si="4"/>
        <v>0</v>
      </c>
    </row>
    <row r="52" spans="2:13" x14ac:dyDescent="0.25">
      <c r="B52" s="29" t="s">
        <v>105</v>
      </c>
      <c r="C52" s="29"/>
      <c r="D52" s="82">
        <f>'groep 8B (3)'!D38</f>
        <v>0</v>
      </c>
      <c r="E52" s="82">
        <f>'groep 8B (3)'!E38</f>
        <v>0</v>
      </c>
      <c r="F52" s="82">
        <f>'groep 8B (3)'!F38</f>
        <v>0</v>
      </c>
      <c r="G52" s="82">
        <f>'groep 8B (3)'!G38</f>
        <v>0</v>
      </c>
      <c r="H52" s="82">
        <f>'groep 8B (3)'!H38</f>
        <v>0</v>
      </c>
      <c r="I52" s="83">
        <f t="shared" si="4"/>
        <v>0</v>
      </c>
    </row>
    <row r="53" spans="2:13" x14ac:dyDescent="0.25">
      <c r="B53" s="29" t="s">
        <v>106</v>
      </c>
      <c r="C53" s="28"/>
      <c r="D53" s="82">
        <f>'groep 8B (3)'!D39</f>
        <v>0</v>
      </c>
      <c r="E53" s="82">
        <f>'groep 8B (3)'!E39</f>
        <v>0</v>
      </c>
      <c r="F53" s="82">
        <f>'groep 8B (3)'!F39</f>
        <v>0</v>
      </c>
      <c r="G53" s="82">
        <f>'groep 8B (3)'!G39</f>
        <v>0</v>
      </c>
      <c r="H53" s="82">
        <f>'groep 8B (3)'!H39</f>
        <v>0</v>
      </c>
      <c r="I53" s="83">
        <f t="shared" si="4"/>
        <v>0</v>
      </c>
      <c r="J53" s="36"/>
      <c r="K53" s="36"/>
      <c r="L53" s="36"/>
      <c r="M53" s="36"/>
    </row>
    <row r="54" spans="2:13" x14ac:dyDescent="0.25">
      <c r="B54" s="29" t="s">
        <v>107</v>
      </c>
      <c r="C54" s="28"/>
      <c r="D54" s="82">
        <f>'groep 8C (3)'!D38</f>
        <v>0</v>
      </c>
      <c r="E54" s="82">
        <f>'groep 8C (3)'!E38</f>
        <v>0</v>
      </c>
      <c r="F54" s="82">
        <f>'groep 8C (3)'!F38</f>
        <v>0</v>
      </c>
      <c r="G54" s="82">
        <f>'groep 8C (3)'!G38</f>
        <v>0</v>
      </c>
      <c r="H54" s="82">
        <f>'groep 8C (3)'!H38</f>
        <v>0</v>
      </c>
      <c r="I54" s="83">
        <f t="shared" si="4"/>
        <v>0</v>
      </c>
      <c r="J54" s="36"/>
      <c r="K54" s="36"/>
      <c r="L54" s="36"/>
      <c r="M54" s="36"/>
    </row>
    <row r="55" spans="2:13" x14ac:dyDescent="0.25">
      <c r="B55" s="29" t="s">
        <v>108</v>
      </c>
      <c r="C55" s="28"/>
      <c r="D55" s="82">
        <f>'groep 8C (3)'!D39</f>
        <v>0</v>
      </c>
      <c r="E55" s="82">
        <f>'groep 8C (3)'!E39</f>
        <v>0</v>
      </c>
      <c r="F55" s="82">
        <f>'groep 8C (3)'!F39</f>
        <v>0</v>
      </c>
      <c r="G55" s="82">
        <f>'groep 8C (3)'!G39</f>
        <v>0</v>
      </c>
      <c r="H55" s="82">
        <f>'groep 8C (3)'!H39</f>
        <v>0</v>
      </c>
      <c r="I55" s="83">
        <f t="shared" si="4"/>
        <v>0</v>
      </c>
      <c r="J55" s="36"/>
      <c r="K55" s="36"/>
      <c r="L55" s="36"/>
      <c r="M55" s="36"/>
    </row>
    <row r="56" spans="2:13" x14ac:dyDescent="0.25">
      <c r="B56" s="63" t="s">
        <v>58</v>
      </c>
      <c r="C56" s="79"/>
      <c r="D56" s="85" t="str">
        <f>IF(I50=0,"0%",IF(I50&gt;0,(D50+D52+D54)/(I50+I52+I54)))</f>
        <v>0%</v>
      </c>
      <c r="E56" s="85" t="str">
        <f>IF(I50=0,"0%",IF(I50&gt;0,(E50+E52+E54)/(I50+I52+I54)))</f>
        <v>0%</v>
      </c>
      <c r="F56" s="85" t="str">
        <f>IF(I50=0,"0%",IF(I50&gt;0,(F50+F52+F54)/(I50+I52+I54)))</f>
        <v>0%</v>
      </c>
      <c r="G56" s="85" t="str">
        <f>IF(I50=0,"0%",IF(I50&gt;0,(G50+G52+G54)/(I50+I52+I54)))</f>
        <v>0%</v>
      </c>
      <c r="H56" s="85" t="str">
        <f>IF(I50=0,"0%",IF(I50&gt;0,(H50+H52+H54)/(I50+I52+I54)))</f>
        <v>0%</v>
      </c>
      <c r="I56" s="62">
        <f t="shared" si="4"/>
        <v>0</v>
      </c>
      <c r="J56" s="36"/>
      <c r="K56" s="36"/>
      <c r="L56" s="36"/>
      <c r="M56" s="36"/>
    </row>
    <row r="57" spans="2:13" x14ac:dyDescent="0.25">
      <c r="B57" s="63" t="s">
        <v>59</v>
      </c>
      <c r="D57" s="85" t="str">
        <f>IF(I51=0,"0%",IF(I51&gt;0,(D51+D53+D55)/(I51+I53+I55)))</f>
        <v>0%</v>
      </c>
      <c r="E57" s="85" t="str">
        <f>IF(I51=0,"0%",IF(I51&gt;0,(E51+E53+E55)/(I51+I53+I55)))</f>
        <v>0%</v>
      </c>
      <c r="F57" s="85" t="str">
        <f>IF(I51=0,"0%",IF(I51&gt;0,(F51+F53+F55)/(I51+I53+I55)))</f>
        <v>0%</v>
      </c>
      <c r="G57" s="85" t="str">
        <f>IF(I51=0,"0%",IF(I51&gt;0,(G51+G53+G55)/(I51+I53+I55)))</f>
        <v>0%</v>
      </c>
      <c r="H57" s="85" t="str">
        <f>IF(I51=0,"0%",IF(I51&gt;0,(H51+H53+H55)/(I51+I53+I55)))</f>
        <v>0%</v>
      </c>
      <c r="I57" s="62">
        <f t="shared" si="4"/>
        <v>0</v>
      </c>
    </row>
    <row r="58" spans="2:13" x14ac:dyDescent="0.25">
      <c r="D58" s="44"/>
      <c r="E58" s="44"/>
      <c r="F58" s="44"/>
      <c r="G58" s="86"/>
      <c r="H58" s="86"/>
    </row>
    <row r="59" spans="2:13" x14ac:dyDescent="0.25">
      <c r="D59" s="318" t="s">
        <v>8</v>
      </c>
      <c r="E59" s="318"/>
      <c r="F59" s="318"/>
      <c r="G59" s="320"/>
      <c r="H59" s="320"/>
    </row>
    <row r="60" spans="2:13" x14ac:dyDescent="0.25">
      <c r="D60" s="37" t="s">
        <v>0</v>
      </c>
      <c r="E60" s="38" t="s">
        <v>1</v>
      </c>
      <c r="F60" s="39" t="s">
        <v>2</v>
      </c>
      <c r="G60" s="40" t="s">
        <v>3</v>
      </c>
      <c r="H60" s="41" t="s">
        <v>4</v>
      </c>
    </row>
    <row r="61" spans="2:13" x14ac:dyDescent="0.25">
      <c r="B61" s="29" t="s">
        <v>103</v>
      </c>
      <c r="C61" s="29"/>
      <c r="D61" s="82">
        <f>'groep 8(A) (3)'!D46</f>
        <v>0</v>
      </c>
      <c r="E61" s="82">
        <f>'groep 8(A) (3)'!E46</f>
        <v>0</v>
      </c>
      <c r="F61" s="82">
        <f>'groep 8(A) (3)'!F46</f>
        <v>0</v>
      </c>
      <c r="G61" s="82">
        <f>'groep 8(A) (3)'!G46</f>
        <v>0</v>
      </c>
      <c r="H61" s="82">
        <f>'groep 8(A) (3)'!H46</f>
        <v>0</v>
      </c>
      <c r="I61" s="83">
        <f t="shared" ref="I61:I68" si="5">SUM(D61:H61)</f>
        <v>0</v>
      </c>
      <c r="J61" s="36"/>
      <c r="K61" s="36"/>
      <c r="L61" s="36"/>
      <c r="M61" s="36"/>
    </row>
    <row r="62" spans="2:13" x14ac:dyDescent="0.25">
      <c r="B62" s="29" t="s">
        <v>104</v>
      </c>
      <c r="C62" s="29"/>
      <c r="D62" s="82">
        <f>'groep 8(A) (3)'!D47</f>
        <v>0</v>
      </c>
      <c r="E62" s="82">
        <f>'groep 8(A) (3)'!E47</f>
        <v>0</v>
      </c>
      <c r="F62" s="82">
        <f>'groep 8(A) (3)'!F47</f>
        <v>0</v>
      </c>
      <c r="G62" s="82">
        <f>'groep 8(A) (3)'!G47</f>
        <v>0</v>
      </c>
      <c r="H62" s="82">
        <f>'groep 8(A) (3)'!H47</f>
        <v>0</v>
      </c>
      <c r="I62" s="83">
        <f t="shared" si="5"/>
        <v>0</v>
      </c>
      <c r="J62" s="36"/>
      <c r="K62" s="36"/>
      <c r="L62" s="36"/>
      <c r="M62" s="36"/>
    </row>
    <row r="63" spans="2:13" x14ac:dyDescent="0.25">
      <c r="B63" s="29" t="s">
        <v>105</v>
      </c>
      <c r="C63" s="29"/>
      <c r="D63" s="82">
        <f>'groep 8B (3)'!D46</f>
        <v>0</v>
      </c>
      <c r="E63" s="82">
        <f>'groep 8B (3)'!E46</f>
        <v>0</v>
      </c>
      <c r="F63" s="82">
        <f>'groep 8B (3)'!F46</f>
        <v>0</v>
      </c>
      <c r="G63" s="82">
        <f>'groep 8B (3)'!G46</f>
        <v>0</v>
      </c>
      <c r="H63" s="82">
        <f>'groep 8B (3)'!H46</f>
        <v>0</v>
      </c>
      <c r="I63" s="83">
        <f t="shared" si="5"/>
        <v>0</v>
      </c>
      <c r="J63" s="36"/>
      <c r="K63" s="36"/>
      <c r="L63" s="36"/>
      <c r="M63" s="36"/>
    </row>
    <row r="64" spans="2:13" x14ac:dyDescent="0.25">
      <c r="B64" s="29" t="s">
        <v>106</v>
      </c>
      <c r="C64" s="28"/>
      <c r="D64" s="82">
        <f>'groep 8B (3)'!D47</f>
        <v>0</v>
      </c>
      <c r="E64" s="82">
        <f>'groep 8B (3)'!E47</f>
        <v>0</v>
      </c>
      <c r="F64" s="82">
        <f>'groep 8B (3)'!F47</f>
        <v>0</v>
      </c>
      <c r="G64" s="82">
        <f>'groep 8B (3)'!G47</f>
        <v>0</v>
      </c>
      <c r="H64" s="82">
        <f>'groep 8B (3)'!H47</f>
        <v>0</v>
      </c>
      <c r="I64" s="83">
        <f t="shared" si="5"/>
        <v>0</v>
      </c>
      <c r="J64" s="36"/>
      <c r="K64" s="36"/>
      <c r="L64" s="36"/>
      <c r="M64" s="36"/>
    </row>
    <row r="65" spans="2:30" x14ac:dyDescent="0.25">
      <c r="B65" s="29" t="s">
        <v>107</v>
      </c>
      <c r="C65" s="28"/>
      <c r="D65" s="82">
        <f>'groep 8C (3)'!D46</f>
        <v>0</v>
      </c>
      <c r="E65" s="82">
        <f>'groep 8C (3)'!E46</f>
        <v>0</v>
      </c>
      <c r="F65" s="82">
        <f>'groep 8C (3)'!F46</f>
        <v>0</v>
      </c>
      <c r="G65" s="82">
        <f>'groep 8C (3)'!G46</f>
        <v>0</v>
      </c>
      <c r="H65" s="82">
        <f>'groep 8C (3)'!H46</f>
        <v>0</v>
      </c>
      <c r="I65" s="83">
        <f t="shared" si="5"/>
        <v>0</v>
      </c>
      <c r="J65" s="36"/>
      <c r="K65" s="36"/>
      <c r="L65" s="36"/>
      <c r="M65" s="36"/>
    </row>
    <row r="66" spans="2:30" x14ac:dyDescent="0.25">
      <c r="B66" s="29" t="s">
        <v>108</v>
      </c>
      <c r="C66" s="28"/>
      <c r="D66" s="82">
        <f>'groep 8C (3)'!D47</f>
        <v>0</v>
      </c>
      <c r="E66" s="82">
        <f>'groep 8C (3)'!E47</f>
        <v>0</v>
      </c>
      <c r="F66" s="82">
        <f>'groep 8C (3)'!F47</f>
        <v>0</v>
      </c>
      <c r="G66" s="82">
        <f>'groep 8C (3)'!G47</f>
        <v>0</v>
      </c>
      <c r="H66" s="82">
        <f>'groep 8C (3)'!H47</f>
        <v>0</v>
      </c>
      <c r="I66" s="83">
        <f t="shared" si="5"/>
        <v>0</v>
      </c>
      <c r="J66" s="36"/>
      <c r="K66" s="36"/>
      <c r="L66" s="36"/>
      <c r="M66" s="36"/>
    </row>
    <row r="67" spans="2:30" x14ac:dyDescent="0.25">
      <c r="B67" s="63" t="s">
        <v>58</v>
      </c>
      <c r="C67" s="79"/>
      <c r="D67" s="85" t="str">
        <f>IF(I61=0,"0%",IF(I61&gt;0,(D61+D63+D65)/(I61+I63+I65)))</f>
        <v>0%</v>
      </c>
      <c r="E67" s="85" t="str">
        <f>IF(I61=0,"0%",IF(I61&gt;0,(E61+E63+E65)/(I61+I63+I65)))</f>
        <v>0%</v>
      </c>
      <c r="F67" s="85" t="str">
        <f>IF(I61=0,"0%",IF(I61&gt;0,(F61+F63+F65)/(I61+I63+I65)))</f>
        <v>0%</v>
      </c>
      <c r="G67" s="85" t="str">
        <f>IF(I61=0,"0%",IF(I61&gt;0,(G61+G63+G65)/(I61+I63+I65)))</f>
        <v>0%</v>
      </c>
      <c r="H67" s="85" t="str">
        <f>IF(I61=0,"0%",IF(I61&gt;0,(H61+H63+H65)/(I61+I63+I65)))</f>
        <v>0%</v>
      </c>
      <c r="I67" s="62">
        <f t="shared" si="5"/>
        <v>0</v>
      </c>
      <c r="J67" s="36"/>
      <c r="K67" s="36"/>
      <c r="L67" s="36"/>
      <c r="M67" s="36"/>
    </row>
    <row r="68" spans="2:30" x14ac:dyDescent="0.25">
      <c r="B68" s="63" t="s">
        <v>59</v>
      </c>
      <c r="D68" s="85" t="str">
        <f>IF(I62=0,"0%",IF(I62&gt;0,(D62+D64+D66)/(I62+I64+I66)))</f>
        <v>0%</v>
      </c>
      <c r="E68" s="85" t="str">
        <f>IF(I62=0,"0%",IF(I62&gt;0,(E62+E64+E66)/(I62+I64+I66)))</f>
        <v>0%</v>
      </c>
      <c r="F68" s="85" t="str">
        <f>IF(I62=0,"0%",IF(I62&gt;0,(F62+F64+F66)/(I62+I64+I66)))</f>
        <v>0%</v>
      </c>
      <c r="G68" s="85" t="str">
        <f>IF(I62=0,"0%",IF(I62&gt;0,(G62+G64+G66)/(I62+I64+I66)))</f>
        <v>0%</v>
      </c>
      <c r="H68" s="85" t="str">
        <f>IF(I62=0,"0%",IF(I62&gt;0,(H62+H64+H66)/(I62+I64+I66)))</f>
        <v>0%</v>
      </c>
      <c r="I68" s="62">
        <f t="shared" si="5"/>
        <v>0</v>
      </c>
    </row>
    <row r="70" spans="2:30" ht="13" x14ac:dyDescent="0.3">
      <c r="D70" s="76">
        <v>0.25</v>
      </c>
      <c r="E70" s="76">
        <v>0.25</v>
      </c>
      <c r="F70" s="76">
        <v>0.25</v>
      </c>
      <c r="G70" s="76">
        <v>0.15</v>
      </c>
      <c r="H70" s="76">
        <v>0.1</v>
      </c>
      <c r="O70" s="192">
        <f>'beginblad (3)'!$C$7</f>
        <v>2023</v>
      </c>
      <c r="Q70" s="192">
        <f>'beginblad (3)'!$M$7</f>
        <v>2024</v>
      </c>
      <c r="R70" s="61"/>
      <c r="S70" s="61"/>
      <c r="V70" s="319" t="str">
        <f>beginblad!$H$7</f>
        <v>PROEFSCHOOL</v>
      </c>
      <c r="W70" s="319"/>
      <c r="X70" s="319"/>
      <c r="Y70" s="319"/>
      <c r="Z70" s="319"/>
      <c r="AA70" s="319"/>
      <c r="AB70" s="319"/>
      <c r="AC70" s="165"/>
      <c r="AD70" s="165"/>
    </row>
  </sheetData>
  <sheetProtection sheet="1" objects="1" scenarios="1"/>
  <mergeCells count="7">
    <mergeCell ref="V70:AB70"/>
    <mergeCell ref="D4:H4"/>
    <mergeCell ref="D15:H15"/>
    <mergeCell ref="D26:H26"/>
    <mergeCell ref="D37:H37"/>
    <mergeCell ref="D48:H48"/>
    <mergeCell ref="D59:H59"/>
  </mergeCells>
  <conditionalFormatting sqref="G58 G47 G14:H14">
    <cfRule type="cellIs" dxfId="51" priority="1" stopIfTrue="1" operator="greaterThanOrEqual">
      <formula>0.2</formula>
    </cfRule>
  </conditionalFormatting>
  <conditionalFormatting sqref="F25">
    <cfRule type="cellIs" priority="2" stopIfTrue="1" operator="equal">
      <formula>""</formula>
    </cfRule>
    <cfRule type="cellIs" dxfId="50" priority="3" stopIfTrue="1" operator="greaterThanOrEqual">
      <formula>0.5</formula>
    </cfRule>
  </conditionalFormatting>
  <conditionalFormatting sqref="D25:E25">
    <cfRule type="cellIs" priority="4" stopIfTrue="1" operator="equal">
      <formula>""</formula>
    </cfRule>
    <cfRule type="cellIs" dxfId="49" priority="5" stopIfTrue="1" operator="greaterThanOrEqual">
      <formula>0.8</formula>
    </cfRule>
    <cfRule type="cellIs" dxfId="48" priority="6" stopIfTrue="1" operator="greaterThanOrEqual">
      <formula>0.5</formula>
    </cfRule>
  </conditionalFormatting>
  <conditionalFormatting sqref="G25:H25">
    <cfRule type="cellIs" priority="7" stopIfTrue="1" operator="equal">
      <formula>""</formula>
    </cfRule>
    <cfRule type="cellIs" dxfId="47" priority="8" stopIfTrue="1" operator="greaterThanOrEqual">
      <formula>0.245</formula>
    </cfRule>
  </conditionalFormatting>
  <pageMargins left="0.19" right="0.2" top="0.44" bottom="0.36" header="0.2" footer="0.2"/>
  <pageSetup paperSize="9" scale="64" orientation="landscape" horizontalDpi="4294967293" r:id="rId1"/>
  <headerFooter alignWithMargins="0">
    <oddHeader>&amp;C&amp;"Arial,Vet"&amp;16&amp;A -  jaaroverzicht</oddHeader>
    <oddFooter>&amp;L&amp;8Meesterwerk - Harrie Meinen</oddFooter>
  </headerFooter>
  <drawing r:id="rId2"/>
  <legacyDrawing r:id="rId3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4B755-013B-440D-BE47-FEFF955155B8}">
  <sheetPr>
    <pageSetUpPr fitToPage="1"/>
  </sheetPr>
  <dimension ref="B1:X38"/>
  <sheetViews>
    <sheetView showGridLines="0" showRowColHeaders="0" zoomScale="89" zoomScaleNormal="89" workbookViewId="0"/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66"/>
      <c r="U2" s="166"/>
      <c r="V2" s="166"/>
      <c r="W2" s="166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(3)'!$D$12</f>
        <v>0%</v>
      </c>
      <c r="I6" s="21" t="str">
        <f>'totaal groep 3 (3)'!$D$13</f>
        <v>0%</v>
      </c>
      <c r="J6" s="21" t="str">
        <f>'totaal groep 3 (3)'!$E$12</f>
        <v>0%</v>
      </c>
      <c r="K6" s="21" t="str">
        <f>'totaal groep 3 (3)'!$E$13</f>
        <v>0%</v>
      </c>
      <c r="L6" s="21" t="str">
        <f>'totaal groep 3 (3)'!$F$12</f>
        <v>0%</v>
      </c>
      <c r="M6" s="21" t="str">
        <f>'totaal groep 3 (3)'!$F$13</f>
        <v>0%</v>
      </c>
      <c r="N6" s="21" t="str">
        <f>'totaal groep 3 (3)'!$G$12</f>
        <v>0%</v>
      </c>
      <c r="O6" s="21" t="str">
        <f>'totaal groep 3 (3)'!$G$13</f>
        <v>0%</v>
      </c>
      <c r="P6" s="21" t="str">
        <f>'totaal groep 3 (3)'!$H$12</f>
        <v>0%</v>
      </c>
      <c r="Q6" s="21" t="str">
        <f>'totaal groep 3 (3)'!$H$13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(3)'!$D$12</f>
        <v>0%</v>
      </c>
      <c r="I7" s="21" t="str">
        <f>'totaal groep 4 (3)'!$D$13</f>
        <v>0%</v>
      </c>
      <c r="J7" s="21" t="str">
        <f>'totaal groep 4 (3)'!$E$12</f>
        <v>0%</v>
      </c>
      <c r="K7" s="21" t="str">
        <f>'totaal groep 4 (3)'!$E$13</f>
        <v>0%</v>
      </c>
      <c r="L7" s="21" t="str">
        <f>'totaal groep 4 (3)'!$F$12</f>
        <v>0%</v>
      </c>
      <c r="M7" s="21" t="str">
        <f>'totaal groep 4 (3)'!$F$13</f>
        <v>0%</v>
      </c>
      <c r="N7" s="21" t="str">
        <f>'totaal groep 4 (3)'!$G$12</f>
        <v>0%</v>
      </c>
      <c r="O7" s="21" t="str">
        <f>'totaal groep 4 (3)'!$G$13</f>
        <v>0%</v>
      </c>
      <c r="P7" s="21" t="str">
        <f>'totaal groep 4 (3)'!$H$12</f>
        <v>0%</v>
      </c>
      <c r="Q7" s="21" t="str">
        <f>'totaal groep 4 (3)'!$H$13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(3)'!$D$12</f>
        <v>0%</v>
      </c>
      <c r="I8" s="21" t="str">
        <f>'totaal groep 5 (3)'!$D$13</f>
        <v>0%</v>
      </c>
      <c r="J8" s="21" t="str">
        <f>'totaal groep 5 (3)'!$E$12</f>
        <v>0%</v>
      </c>
      <c r="K8" s="21" t="str">
        <f>'totaal groep 5 (3)'!$E$13</f>
        <v>0%</v>
      </c>
      <c r="L8" s="21" t="str">
        <f>'totaal groep 5 (3)'!$F$12</f>
        <v>0%</v>
      </c>
      <c r="M8" s="21" t="str">
        <f>'totaal groep 5 (3)'!$F$13</f>
        <v>0%</v>
      </c>
      <c r="N8" s="21" t="str">
        <f>'totaal groep 5 (3)'!$G$12</f>
        <v>0%</v>
      </c>
      <c r="O8" s="21" t="str">
        <f>'totaal groep 5 (3)'!$G$13</f>
        <v>0%</v>
      </c>
      <c r="P8" s="21" t="str">
        <f>'totaal groep 5 (3)'!$H$12</f>
        <v>0%</v>
      </c>
      <c r="Q8" s="21" t="str">
        <f>'totaal groep 5 (3)'!$H$13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(3)'!$D$12</f>
        <v>0%</v>
      </c>
      <c r="I9" s="21" t="str">
        <f>'totaal groep 6 (3)'!$D$13</f>
        <v>0%</v>
      </c>
      <c r="J9" s="21" t="str">
        <f>'totaal groep 6 (3)'!$E$12</f>
        <v>0%</v>
      </c>
      <c r="K9" s="21" t="str">
        <f>'totaal groep 6 (3)'!$E$13</f>
        <v>0%</v>
      </c>
      <c r="L9" s="21" t="str">
        <f>'totaal groep 6 (3)'!$F$12</f>
        <v>0%</v>
      </c>
      <c r="M9" s="21" t="str">
        <f>'totaal groep 6 (3)'!$F$13</f>
        <v>0%</v>
      </c>
      <c r="N9" s="21" t="str">
        <f>'totaal groep 6 (3)'!$G$12</f>
        <v>0%</v>
      </c>
      <c r="O9" s="21" t="str">
        <f>'totaal groep 6 (3)'!$G$13</f>
        <v>0%</v>
      </c>
      <c r="P9" s="21" t="str">
        <f>'totaal groep 6 (3)'!$H$12</f>
        <v>0%</v>
      </c>
      <c r="Q9" s="21" t="str">
        <f>'totaal groep 6 (3)'!$H$13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(3)'!$D$12</f>
        <v>0%</v>
      </c>
      <c r="I10" s="21" t="str">
        <f>'totaal groep 7 (3)'!$D$13</f>
        <v>0%</v>
      </c>
      <c r="J10" s="21" t="str">
        <f>'totaal groep 7 (3)'!$E$12</f>
        <v>0%</v>
      </c>
      <c r="K10" s="21" t="str">
        <f>'totaal groep 7 (3)'!$E$13</f>
        <v>0%</v>
      </c>
      <c r="L10" s="21" t="str">
        <f>'totaal groep 7 (3)'!$F$12</f>
        <v>0%</v>
      </c>
      <c r="M10" s="21" t="str">
        <f>'totaal groep 7 (3)'!$F$13</f>
        <v>0%</v>
      </c>
      <c r="N10" s="21" t="str">
        <f>'totaal groep 7 (3)'!$G$12</f>
        <v>0%</v>
      </c>
      <c r="O10" s="21" t="str">
        <f>'totaal groep 7 (3)'!$G$13</f>
        <v>0%</v>
      </c>
      <c r="P10" s="21" t="str">
        <f>'totaal groep 7 (3)'!$H$12</f>
        <v>0%</v>
      </c>
      <c r="Q10" s="21" t="str">
        <f>'totaal groep 7 (3)'!$H$13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(3)'!$D$12</f>
        <v>0%</v>
      </c>
      <c r="I11" s="21" t="str">
        <f>'totaal groep 8 (3)'!$D$13</f>
        <v>0%</v>
      </c>
      <c r="J11" s="21" t="str">
        <f>'totaal groep 8 (3)'!$E$12</f>
        <v>0%</v>
      </c>
      <c r="K11" s="21" t="str">
        <f>'totaal groep 8 (3)'!$E$13</f>
        <v>0%</v>
      </c>
      <c r="L11" s="21" t="str">
        <f>'totaal groep 8 (3)'!$F$12</f>
        <v>0%</v>
      </c>
      <c r="M11" s="21" t="str">
        <f>'totaal groep 8 (3)'!$F$13</f>
        <v>0%</v>
      </c>
      <c r="N11" s="21" t="str">
        <f>'totaal groep 8 (3)'!$G$12</f>
        <v>0%</v>
      </c>
      <c r="O11" s="21" t="str">
        <f>'totaal groep 8 (3)'!$G$13</f>
        <v>0%</v>
      </c>
      <c r="P11" s="21" t="str">
        <f>'totaal groep 8 (3)'!$H$12</f>
        <v>0%</v>
      </c>
      <c r="Q11" s="21" t="str">
        <f>'totaal groep 8 (3)'!$H$13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>
        <f>(I6+I7+I8+I9+I10+I11)/B15</f>
        <v>0</v>
      </c>
      <c r="J12" s="96" t="e">
        <f>(J6+J7+J8+J9+J10+J11)/B8</f>
        <v>#DIV/0!</v>
      </c>
      <c r="K12" s="96">
        <f>(K6+K7+K8+K9+K10+K11)/B15</f>
        <v>0</v>
      </c>
      <c r="L12" s="96" t="e">
        <f>(L6+L7+L8+L9+L10+L11)/B8</f>
        <v>#DIV/0!</v>
      </c>
      <c r="M12" s="96">
        <f>(M6+M7+M8+M9+M10+M11)/B15</f>
        <v>0</v>
      </c>
      <c r="N12" s="96" t="e">
        <f>(N6+N7+N8+N9+N10+N11)/B8</f>
        <v>#DIV/0!</v>
      </c>
      <c r="O12" s="96">
        <f>(O6+O7+O8+O9+O10+O11)/B15</f>
        <v>0</v>
      </c>
      <c r="P12" s="96" t="e">
        <f>(P6+P7+P8+P9+P10+P11)/B8</f>
        <v>#DIV/0!</v>
      </c>
      <c r="Q12" s="96">
        <f>(Q6+Q7+Q8+Q9+Q10+Q11)/B15</f>
        <v>0</v>
      </c>
      <c r="R12" s="97" t="e">
        <f t="shared" si="0"/>
        <v>#DIV/0!</v>
      </c>
      <c r="S12" s="97">
        <f t="shared" si="0"/>
        <v>0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v>6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4:T35">
    <cfRule type="cellIs" dxfId="46" priority="2" stopIfTrue="1" operator="between">
      <formula>0</formula>
      <formula>0.25</formula>
    </cfRule>
    <cfRule type="cellIs" dxfId="45" priority="3" stopIfTrue="1" operator="between">
      <formula>0.5</formula>
      <formula>0.75</formula>
    </cfRule>
    <cfRule type="cellIs" dxfId="44" priority="4" stopIfTrue="1" operator="between">
      <formula>0.75</formula>
      <formula>1</formula>
    </cfRule>
  </conditionalFormatting>
  <conditionalFormatting sqref="G36:T36">
    <cfRule type="cellIs" dxfId="43" priority="5" stopIfTrue="1" operator="between">
      <formula>0</formula>
      <formula>0.25</formula>
    </cfRule>
    <cfRule type="cellIs" dxfId="42" priority="6" stopIfTrue="1" operator="between">
      <formula>0.5</formula>
      <formula>0.75</formula>
    </cfRule>
    <cfRule type="cellIs" dxfId="41" priority="7" stopIfTrue="1" operator="between">
      <formula>0.75</formula>
      <formula>1</formula>
    </cfRule>
  </conditionalFormatting>
  <conditionalFormatting sqref="N14:Q14">
    <cfRule type="cellIs" dxfId="40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 lezen</oddHeader>
    <oddFooter>&amp;L&amp;8meesterharrie.nl</oddFooter>
  </headerFooter>
  <drawing r:id="rId2"/>
  <legacyDrawing r:id="rId3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CC23C-9CD3-4352-826F-A1F787429D52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(3)'!$D$23</f>
        <v>0%</v>
      </c>
      <c r="I6" s="21" t="str">
        <f>'totaal groep 3 (3)'!$D$24</f>
        <v>0%</v>
      </c>
      <c r="J6" s="21" t="str">
        <f>'totaal groep 3 (3)'!$E$23</f>
        <v>0%</v>
      </c>
      <c r="K6" s="21" t="str">
        <f>'totaal groep 3 (3)'!$E$24</f>
        <v>0%</v>
      </c>
      <c r="L6" s="21" t="str">
        <f>'totaal groep 3 (3)'!$F$23</f>
        <v>0%</v>
      </c>
      <c r="M6" s="21" t="str">
        <f>'totaal groep 3 (3)'!$F$24</f>
        <v>0%</v>
      </c>
      <c r="N6" s="21" t="str">
        <f>'totaal groep 3 (3)'!$G$23</f>
        <v>0%</v>
      </c>
      <c r="O6" s="21" t="str">
        <f>'totaal groep 3 (3)'!$G$24</f>
        <v>0%</v>
      </c>
      <c r="P6" s="21" t="str">
        <f>'totaal groep 3 (3)'!$H$23</f>
        <v>0%</v>
      </c>
      <c r="Q6" s="21" t="str">
        <f>'totaal groep 3 (3)'!$H$24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(3)'!$D$23</f>
        <v>0%</v>
      </c>
      <c r="I7" s="21" t="str">
        <f>'totaal groep 4 (3)'!$D$24</f>
        <v>0%</v>
      </c>
      <c r="J7" s="21" t="str">
        <f>'totaal groep 4 (3)'!$E$23</f>
        <v>0%</v>
      </c>
      <c r="K7" s="21" t="str">
        <f>'totaal groep 4 (3)'!$E$24</f>
        <v>0%</v>
      </c>
      <c r="L7" s="21" t="str">
        <f>'totaal groep 4 (3)'!$F$23</f>
        <v>0%</v>
      </c>
      <c r="M7" s="21" t="str">
        <f>'totaal groep 4 (3)'!$F$24</f>
        <v>0%</v>
      </c>
      <c r="N7" s="21" t="str">
        <f>'totaal groep 4 (3)'!$G$23</f>
        <v>0%</v>
      </c>
      <c r="O7" s="21" t="str">
        <f>'totaal groep 4 (3)'!$G$24</f>
        <v>0%</v>
      </c>
      <c r="P7" s="21" t="str">
        <f>'totaal groep 4 (3)'!$H$23</f>
        <v>0%</v>
      </c>
      <c r="Q7" s="21" t="str">
        <f>'totaal groep 4 (3)'!$H$24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(3)'!$D$23</f>
        <v>0%</v>
      </c>
      <c r="I8" s="21" t="str">
        <f>'totaal groep 5 (3)'!$D$24</f>
        <v>0%</v>
      </c>
      <c r="J8" s="21" t="str">
        <f>'totaal groep 5 (3)'!$E$23</f>
        <v>0%</v>
      </c>
      <c r="K8" s="21" t="str">
        <f>'totaal groep 5 (3)'!$E$24</f>
        <v>0%</v>
      </c>
      <c r="L8" s="21" t="str">
        <f>'totaal groep 5 (3)'!$F$23</f>
        <v>0%</v>
      </c>
      <c r="M8" s="21" t="str">
        <f>'totaal groep 5 (3)'!$F$24</f>
        <v>0%</v>
      </c>
      <c r="N8" s="21" t="str">
        <f>'totaal groep 5 (3)'!$G$23</f>
        <v>0%</v>
      </c>
      <c r="O8" s="21" t="str">
        <f>'totaal groep 5 (3)'!$G$24</f>
        <v>0%</v>
      </c>
      <c r="P8" s="21" t="str">
        <f>'totaal groep 5 (3)'!$H$23</f>
        <v>0%</v>
      </c>
      <c r="Q8" s="21" t="str">
        <f>'totaal groep 5 (3)'!$H$24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(3)'!$D$23</f>
        <v>0%</v>
      </c>
      <c r="I9" s="21" t="str">
        <f>'totaal groep 6 (3)'!$D$24</f>
        <v>0%</v>
      </c>
      <c r="J9" s="21" t="str">
        <f>'totaal groep 6 (3)'!$E$23</f>
        <v>0%</v>
      </c>
      <c r="K9" s="21" t="str">
        <f>'totaal groep 6 (3)'!$E$24</f>
        <v>0%</v>
      </c>
      <c r="L9" s="21" t="str">
        <f>'totaal groep 6 (3)'!$F$23</f>
        <v>0%</v>
      </c>
      <c r="M9" s="21" t="str">
        <f>'totaal groep 6 (3)'!$F$24</f>
        <v>0%</v>
      </c>
      <c r="N9" s="21" t="str">
        <f>'totaal groep 6 (3)'!$G$23</f>
        <v>0%</v>
      </c>
      <c r="O9" s="21" t="str">
        <f>'totaal groep 6 (3)'!$G$24</f>
        <v>0%</v>
      </c>
      <c r="P9" s="21" t="str">
        <f>'totaal groep 6 (3)'!$H$23</f>
        <v>0%</v>
      </c>
      <c r="Q9" s="21" t="str">
        <f>'totaal groep 6 (3)'!$H$24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(3)'!$D$23</f>
        <v>0%</v>
      </c>
      <c r="I10" s="21" t="str">
        <f>'totaal groep 7 (3)'!$D$24</f>
        <v>0%</v>
      </c>
      <c r="J10" s="21" t="str">
        <f>'totaal groep 7 (3)'!$E$23</f>
        <v>0%</v>
      </c>
      <c r="K10" s="21" t="str">
        <f>'totaal groep 7 (3)'!$E$24</f>
        <v>0%</v>
      </c>
      <c r="L10" s="21" t="str">
        <f>'totaal groep 7 (3)'!$F$23</f>
        <v>0%</v>
      </c>
      <c r="M10" s="21" t="str">
        <f>'totaal groep 7 (3)'!$F$24</f>
        <v>0%</v>
      </c>
      <c r="N10" s="21" t="str">
        <f>'totaal groep 7 (3)'!$G$23</f>
        <v>0%</v>
      </c>
      <c r="O10" s="21" t="str">
        <f>'totaal groep 7 (3)'!$G$24</f>
        <v>0%</v>
      </c>
      <c r="P10" s="21" t="str">
        <f>'totaal groep 7 (3)'!$H$23</f>
        <v>0%</v>
      </c>
      <c r="Q10" s="21" t="str">
        <f>'totaal groep 7 (3)'!$H$24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(3)'!$D$23</f>
        <v>0%</v>
      </c>
      <c r="I11" s="21" t="str">
        <f>'totaal groep 8 (3)'!$D$24</f>
        <v>0%</v>
      </c>
      <c r="J11" s="21" t="str">
        <f>'totaal groep 8 (3)'!$E$23</f>
        <v>0%</v>
      </c>
      <c r="K11" s="21" t="str">
        <f>'totaal groep 8 (3)'!$E$24</f>
        <v>0%</v>
      </c>
      <c r="L11" s="21" t="str">
        <f>'totaal groep 8 (3)'!$F$23</f>
        <v>0%</v>
      </c>
      <c r="M11" s="21" t="str">
        <f>'totaal groep 8 (3)'!$F$24</f>
        <v>0%</v>
      </c>
      <c r="N11" s="21" t="str">
        <f>'totaal groep 8 (3)'!$G$23</f>
        <v>0%</v>
      </c>
      <c r="O11" s="21" t="str">
        <f>'totaal groep 8 (3)'!$G$24</f>
        <v>0%</v>
      </c>
      <c r="P11" s="21" t="str">
        <f>'totaal groep 8 (3)'!$H$23</f>
        <v>0%</v>
      </c>
      <c r="Q11" s="21" t="str">
        <f>'totaal groep 8 (3)'!$H$24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f>I22</f>
        <v>0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>IF(I18="",0,IF(I18&gt;=0,I18))</f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4:T35">
    <cfRule type="cellIs" dxfId="39" priority="2" stopIfTrue="1" operator="between">
      <formula>0</formula>
      <formula>0.25</formula>
    </cfRule>
    <cfRule type="cellIs" dxfId="38" priority="3" stopIfTrue="1" operator="between">
      <formula>0.5</formula>
      <formula>0.75</formula>
    </cfRule>
    <cfRule type="cellIs" dxfId="37" priority="4" stopIfTrue="1" operator="between">
      <formula>0.75</formula>
      <formula>1</formula>
    </cfRule>
  </conditionalFormatting>
  <conditionalFormatting sqref="G36:T36">
    <cfRule type="cellIs" dxfId="36" priority="5" stopIfTrue="1" operator="between">
      <formula>0</formula>
      <formula>0.25</formula>
    </cfRule>
    <cfRule type="cellIs" dxfId="35" priority="6" stopIfTrue="1" operator="between">
      <formula>0.5</formula>
      <formula>0.75</formula>
    </cfRule>
    <cfRule type="cellIs" dxfId="34" priority="7" stopIfTrue="1" operator="between">
      <formula>0.75</formula>
      <formula>1</formula>
    </cfRule>
  </conditionalFormatting>
  <conditionalFormatting sqref="N14:Q14">
    <cfRule type="cellIs" dxfId="33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Begrijpend lezen - luisteren</oddHeader>
    <oddFooter>&amp;L&amp;8meesterharrie.nl</oddFooter>
  </headerFooter>
  <drawing r:id="rId2"/>
  <legacyDrawing r:id="rId3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A7FD-8FC9-4C06-8A5F-885B4ABBBF14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(3)'!$D$34</f>
        <v>0%</v>
      </c>
      <c r="I6" s="21" t="str">
        <f>'totaal groep 3 (3)'!$D$35</f>
        <v>0%</v>
      </c>
      <c r="J6" s="21" t="str">
        <f>'totaal groep 3 (3)'!$E$34</f>
        <v>0%</v>
      </c>
      <c r="K6" s="21" t="str">
        <f>'totaal groep 3 (3)'!$E$35</f>
        <v>0%</v>
      </c>
      <c r="L6" s="21" t="str">
        <f>'totaal groep 3 (3)'!$F$34</f>
        <v>0%</v>
      </c>
      <c r="M6" s="21" t="str">
        <f>'totaal groep 3 (3)'!$F$35</f>
        <v>0%</v>
      </c>
      <c r="N6" s="21" t="str">
        <f>'totaal groep 3 (3)'!$G$34</f>
        <v>0%</v>
      </c>
      <c r="O6" s="21" t="str">
        <f>'totaal groep 3 (3)'!$G$35</f>
        <v>0%</v>
      </c>
      <c r="P6" s="21" t="str">
        <f>'totaal groep 3 (3)'!$H$34</f>
        <v>0%</v>
      </c>
      <c r="Q6" s="21" t="str">
        <f>'totaal groep 3 (3)'!$H$35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(3)'!$D$34</f>
        <v>0%</v>
      </c>
      <c r="I7" s="21" t="str">
        <f>'totaal groep 4 (3)'!$D$35</f>
        <v>0%</v>
      </c>
      <c r="J7" s="21" t="str">
        <f>'totaal groep 4 (3)'!$E$34</f>
        <v>0%</v>
      </c>
      <c r="K7" s="21" t="str">
        <f>'totaal groep 4 (3)'!$E$35</f>
        <v>0%</v>
      </c>
      <c r="L7" s="21" t="str">
        <f>'totaal groep 4 (3)'!$F$34</f>
        <v>0%</v>
      </c>
      <c r="M7" s="21" t="str">
        <f>'totaal groep 4 (3)'!$F$35</f>
        <v>0%</v>
      </c>
      <c r="N7" s="21" t="str">
        <f>'totaal groep 4 (3)'!$G$34</f>
        <v>0%</v>
      </c>
      <c r="O7" s="21" t="str">
        <f>'totaal groep 4 (3)'!$G$35</f>
        <v>0%</v>
      </c>
      <c r="P7" s="21" t="str">
        <f>'totaal groep 4 (3)'!$H$34</f>
        <v>0%</v>
      </c>
      <c r="Q7" s="21" t="str">
        <f>'totaal groep 4 (3)'!$H$35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(3)'!$D$34</f>
        <v>0%</v>
      </c>
      <c r="I8" s="21" t="str">
        <f>'totaal groep 5 (3)'!$D$35</f>
        <v>0%</v>
      </c>
      <c r="J8" s="21" t="str">
        <f>'totaal groep 5 (3)'!$E$34</f>
        <v>0%</v>
      </c>
      <c r="K8" s="21" t="str">
        <f>'totaal groep 5 (3)'!$E$35</f>
        <v>0%</v>
      </c>
      <c r="L8" s="21" t="str">
        <f>'totaal groep 5 (3)'!$F$34</f>
        <v>0%</v>
      </c>
      <c r="M8" s="21" t="str">
        <f>'totaal groep 5 (3)'!$F$35</f>
        <v>0%</v>
      </c>
      <c r="N8" s="21" t="str">
        <f>'totaal groep 5 (3)'!$G$34</f>
        <v>0%</v>
      </c>
      <c r="O8" s="21" t="str">
        <f>'totaal groep 5 (3)'!$G$35</f>
        <v>0%</v>
      </c>
      <c r="P8" s="21" t="str">
        <f>'totaal groep 5 (3)'!$H$34</f>
        <v>0%</v>
      </c>
      <c r="Q8" s="21" t="str">
        <f>'totaal groep 5 (3)'!$H$35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(3)'!$D$34</f>
        <v>0%</v>
      </c>
      <c r="I9" s="21" t="str">
        <f>'totaal groep 6 (3)'!$D$35</f>
        <v>0%</v>
      </c>
      <c r="J9" s="21" t="str">
        <f>'totaal groep 6 (3)'!$E$34</f>
        <v>0%</v>
      </c>
      <c r="K9" s="21" t="str">
        <f>'totaal groep 6 (3)'!$E$35</f>
        <v>0%</v>
      </c>
      <c r="L9" s="21" t="str">
        <f>'totaal groep 6 (3)'!$F$34</f>
        <v>0%</v>
      </c>
      <c r="M9" s="21" t="str">
        <f>'totaal groep 6 (3)'!$F$35</f>
        <v>0%</v>
      </c>
      <c r="N9" s="21" t="str">
        <f>'totaal groep 6 (3)'!$G$34</f>
        <v>0%</v>
      </c>
      <c r="O9" s="21" t="str">
        <f>'totaal groep 6 (3)'!$G$35</f>
        <v>0%</v>
      </c>
      <c r="P9" s="21" t="str">
        <f>'totaal groep 6 (3)'!$H$34</f>
        <v>0%</v>
      </c>
      <c r="Q9" s="21" t="str">
        <f>'totaal groep 6 (3)'!$H$35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(3)'!$D$34</f>
        <v>0%</v>
      </c>
      <c r="I10" s="21" t="str">
        <f>'totaal groep 7 (3)'!$D$35</f>
        <v>0%</v>
      </c>
      <c r="J10" s="21" t="str">
        <f>'totaal groep 7 (3)'!$E$34</f>
        <v>0%</v>
      </c>
      <c r="K10" s="21" t="str">
        <f>'totaal groep 7 (3)'!$E$35</f>
        <v>0%</v>
      </c>
      <c r="L10" s="21" t="str">
        <f>'totaal groep 7 (3)'!$F$34</f>
        <v>0%</v>
      </c>
      <c r="M10" s="21" t="str">
        <f>'totaal groep 7 (3)'!$F$35</f>
        <v>0%</v>
      </c>
      <c r="N10" s="21" t="str">
        <f>'totaal groep 7 (3)'!$G$34</f>
        <v>0%</v>
      </c>
      <c r="O10" s="21" t="str">
        <f>'totaal groep 7 (3)'!$G$35</f>
        <v>0%</v>
      </c>
      <c r="P10" s="21" t="str">
        <f>'totaal groep 7 (3)'!$H$34</f>
        <v>0%</v>
      </c>
      <c r="Q10" s="21" t="str">
        <f>'totaal groep 7 (3)'!$H$35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(3)'!$D$34</f>
        <v>0%</v>
      </c>
      <c r="I11" s="21" t="str">
        <f>'totaal groep 8 (3)'!$D$35</f>
        <v>0%</v>
      </c>
      <c r="J11" s="21" t="str">
        <f>'totaal groep 8 (3)'!$E$34</f>
        <v>0%</v>
      </c>
      <c r="K11" s="21" t="str">
        <f>'totaal groep 8 (3)'!$E$35</f>
        <v>0%</v>
      </c>
      <c r="L11" s="21" t="str">
        <f>'totaal groep 8 (3)'!$F$34</f>
        <v>0%</v>
      </c>
      <c r="M11" s="21" t="str">
        <f>'totaal groep 8 (3)'!$F$35</f>
        <v>0%</v>
      </c>
      <c r="N11" s="21" t="str">
        <f>'totaal groep 8 (3)'!$G$34</f>
        <v>0%</v>
      </c>
      <c r="O11" s="21" t="str">
        <f>'totaal groep 8 (3)'!$G$35</f>
        <v>0%</v>
      </c>
      <c r="P11" s="21" t="str">
        <f>'totaal groep 8 (3)'!$H$34</f>
        <v>0%</v>
      </c>
      <c r="Q11" s="21" t="str">
        <f>'totaal groep 8 (3)'!$H$35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f>I22</f>
        <v>0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$J20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6:P36 S36:T36">
    <cfRule type="cellIs" dxfId="32" priority="5" stopIfTrue="1" operator="between">
      <formula>0</formula>
      <formula>0.25</formula>
    </cfRule>
    <cfRule type="cellIs" dxfId="31" priority="6" stopIfTrue="1" operator="between">
      <formula>0.5</formula>
      <formula>0.75</formula>
    </cfRule>
    <cfRule type="cellIs" dxfId="30" priority="7" stopIfTrue="1" operator="between">
      <formula>0.75</formula>
      <formula>1</formula>
    </cfRule>
  </conditionalFormatting>
  <conditionalFormatting sqref="G34:T34 G35:P35 S35:T35 Q35:R36">
    <cfRule type="cellIs" dxfId="29" priority="2" stopIfTrue="1" operator="between">
      <formula>0</formula>
      <formula>0.25</formula>
    </cfRule>
    <cfRule type="cellIs" dxfId="28" priority="3" stopIfTrue="1" operator="between">
      <formula>0.5</formula>
      <formula>0.75</formula>
    </cfRule>
    <cfRule type="cellIs" dxfId="27" priority="4" stopIfTrue="1" operator="between">
      <formula>0.75</formula>
      <formula>1</formula>
    </cfRule>
  </conditionalFormatting>
  <conditionalFormatting sqref="N14:Q14">
    <cfRule type="cellIs" dxfId="26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Woordenschat</oddHeader>
    <oddFooter>&amp;L&amp;8meesterharrie.nl</oddFooter>
  </headerFooter>
  <drawing r:id="rId2"/>
  <legacyDrawing r:id="rId3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6DC3C-46E9-49F9-BCE2-07D3DBF42662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(3)'!$D$45</f>
        <v>0%</v>
      </c>
      <c r="I6" s="21" t="str">
        <f>'totaal groep 3 (3)'!$D$46</f>
        <v>0%</v>
      </c>
      <c r="J6" s="21" t="str">
        <f>'totaal groep 3 (3)'!$E$45</f>
        <v>0%</v>
      </c>
      <c r="K6" s="21" t="str">
        <f>'totaal groep 3 (3)'!$E$46</f>
        <v>0%</v>
      </c>
      <c r="L6" s="21" t="str">
        <f>'totaal groep 3 (3)'!$F$45</f>
        <v>0%</v>
      </c>
      <c r="M6" s="21" t="str">
        <f>'totaal groep 3 (3)'!$F$46</f>
        <v>0%</v>
      </c>
      <c r="N6" s="21" t="str">
        <f>'totaal groep 3 (3)'!$G$45</f>
        <v>0%</v>
      </c>
      <c r="O6" s="21" t="str">
        <f>'totaal groep 3 (3)'!$G$46</f>
        <v>0%</v>
      </c>
      <c r="P6" s="21" t="str">
        <f>'totaal groep 3 (3)'!$H$45</f>
        <v>0%</v>
      </c>
      <c r="Q6" s="21" t="str">
        <f>'totaal groep 3 (3)'!$H$46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(3)'!$D$45</f>
        <v>0%</v>
      </c>
      <c r="I7" s="21" t="str">
        <f>'totaal groep 4 (3)'!$D$46</f>
        <v>0%</v>
      </c>
      <c r="J7" s="21" t="str">
        <f>'totaal groep 4 (3)'!$E$45</f>
        <v>0%</v>
      </c>
      <c r="K7" s="21" t="str">
        <f>'totaal groep 4 (3)'!$E$46</f>
        <v>0%</v>
      </c>
      <c r="L7" s="21" t="str">
        <f>'totaal groep 4 (3)'!$F$45</f>
        <v>0%</v>
      </c>
      <c r="M7" s="21" t="str">
        <f>'totaal groep 4 (3)'!$F$46</f>
        <v>0%</v>
      </c>
      <c r="N7" s="21" t="str">
        <f>'totaal groep 4 (3)'!$G$45</f>
        <v>0%</v>
      </c>
      <c r="O7" s="21" t="str">
        <f>'totaal groep 4 (3)'!$G$46</f>
        <v>0%</v>
      </c>
      <c r="P7" s="21" t="str">
        <f>'totaal groep 4 (3)'!$H$45</f>
        <v>0%</v>
      </c>
      <c r="Q7" s="21" t="str">
        <f>'totaal groep 4 (3)'!$H$46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(3)'!$D$45</f>
        <v>0%</v>
      </c>
      <c r="I8" s="21" t="str">
        <f>'totaal groep 5 (3)'!$D$46</f>
        <v>0%</v>
      </c>
      <c r="J8" s="21" t="str">
        <f>'totaal groep 5 (3)'!$E$45</f>
        <v>0%</v>
      </c>
      <c r="K8" s="21" t="str">
        <f>'totaal groep 5 (3)'!$E$46</f>
        <v>0%</v>
      </c>
      <c r="L8" s="21" t="str">
        <f>'totaal groep 5 (3)'!$F$45</f>
        <v>0%</v>
      </c>
      <c r="M8" s="21" t="str">
        <f>'totaal groep 5 (3)'!$F$46</f>
        <v>0%</v>
      </c>
      <c r="N8" s="21" t="str">
        <f>'totaal groep 5 (3)'!$G$45</f>
        <v>0%</v>
      </c>
      <c r="O8" s="21" t="str">
        <f>'totaal groep 5 (3)'!$G$46</f>
        <v>0%</v>
      </c>
      <c r="P8" s="21" t="str">
        <f>'totaal groep 5 (3)'!$H$45</f>
        <v>0%</v>
      </c>
      <c r="Q8" s="21" t="str">
        <f>'totaal groep 5 (3)'!$H$46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(3)'!$D$45</f>
        <v>0%</v>
      </c>
      <c r="I9" s="21" t="str">
        <f>'totaal groep 6 (3)'!$D$46</f>
        <v>0%</v>
      </c>
      <c r="J9" s="21" t="str">
        <f>'totaal groep 6 (3)'!$E$45</f>
        <v>0%</v>
      </c>
      <c r="K9" s="21" t="str">
        <f>'totaal groep 6 (3)'!$E$46</f>
        <v>0%</v>
      </c>
      <c r="L9" s="21" t="str">
        <f>'totaal groep 6 (3)'!$F$45</f>
        <v>0%</v>
      </c>
      <c r="M9" s="21" t="str">
        <f>'totaal groep 6 (3)'!$F$46</f>
        <v>0%</v>
      </c>
      <c r="N9" s="21" t="str">
        <f>'totaal groep 6 (3)'!$G$45</f>
        <v>0%</v>
      </c>
      <c r="O9" s="21" t="str">
        <f>'totaal groep 6 (3)'!$G$46</f>
        <v>0%</v>
      </c>
      <c r="P9" s="21" t="str">
        <f>'totaal groep 6 (3)'!$H$45</f>
        <v>0%</v>
      </c>
      <c r="Q9" s="21" t="str">
        <f>'totaal groep 6 (3)'!$H$46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(3)'!$D$45</f>
        <v>0%</v>
      </c>
      <c r="I10" s="21" t="str">
        <f>'totaal groep 7 (3)'!$D$46</f>
        <v>0%</v>
      </c>
      <c r="J10" s="21" t="str">
        <f>'totaal groep 7 (3)'!$E$45</f>
        <v>0%</v>
      </c>
      <c r="K10" s="21" t="str">
        <f>'totaal groep 7 (3)'!$E$46</f>
        <v>0%</v>
      </c>
      <c r="L10" s="21" t="str">
        <f>'totaal groep 7 (3)'!$F$45</f>
        <v>0%</v>
      </c>
      <c r="M10" s="21" t="str">
        <f>'totaal groep 7 (3)'!$F$46</f>
        <v>0%</v>
      </c>
      <c r="N10" s="21" t="str">
        <f>'totaal groep 7 (3)'!$G$45</f>
        <v>0%</v>
      </c>
      <c r="O10" s="21" t="str">
        <f>'totaal groep 7 (3)'!$G$46</f>
        <v>0%</v>
      </c>
      <c r="P10" s="21" t="str">
        <f>'totaal groep 7 (3)'!$H$45</f>
        <v>0%</v>
      </c>
      <c r="Q10" s="21" t="str">
        <f>'totaal groep 7 (3)'!$H$46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(3)'!$D$45</f>
        <v>0%</v>
      </c>
      <c r="I11" s="21" t="str">
        <f>'totaal groep 8 (3)'!$D$46</f>
        <v>0%</v>
      </c>
      <c r="J11" s="21" t="str">
        <f>'totaal groep 8 (3)'!$E$45</f>
        <v>0%</v>
      </c>
      <c r="K11" s="21" t="str">
        <f>'totaal groep 8 (3)'!$E$46</f>
        <v>0%</v>
      </c>
      <c r="L11" s="21" t="str">
        <f>'totaal groep 8 (3)'!$F$45</f>
        <v>0%</v>
      </c>
      <c r="M11" s="21" t="str">
        <f>'totaal groep 8 (3)'!$F$46</f>
        <v>0%</v>
      </c>
      <c r="N11" s="21" t="str">
        <f>'totaal groep 8 (3)'!$G$45</f>
        <v>0%</v>
      </c>
      <c r="O11" s="21" t="str">
        <f>'totaal groep 8 (3)'!$G$46</f>
        <v>0%</v>
      </c>
      <c r="P11" s="21" t="str">
        <f>'totaal groep 8 (3)'!$H$45</f>
        <v>0%</v>
      </c>
      <c r="Q11" s="21" t="str">
        <f>'totaal groep 8 (3)'!$H$46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>
        <f>(I6+I7+I8+I9+I10+I11)/B15</f>
        <v>0</v>
      </c>
      <c r="J12" s="96" t="e">
        <f>(J6+J7+J8+J9+J10+J11)/B8</f>
        <v>#DIV/0!</v>
      </c>
      <c r="K12" s="96">
        <f>(K6+K7+K8+K9+K10+K11)/B15</f>
        <v>0</v>
      </c>
      <c r="L12" s="96" t="e">
        <f>(L6+L7+L8+L9+L10+L11)/B8</f>
        <v>#DIV/0!</v>
      </c>
      <c r="M12" s="96">
        <f>(M6+M7+M8+M9+M10+M11)/B15</f>
        <v>0</v>
      </c>
      <c r="N12" s="96" t="e">
        <f>(N6+N7+N8+N9+N10+N11)/B8</f>
        <v>#DIV/0!</v>
      </c>
      <c r="O12" s="96">
        <f>(O6+O7+O8+O9+O10+O11)/B15</f>
        <v>0</v>
      </c>
      <c r="P12" s="96" t="e">
        <f>(P6+P7+P8+P9+P10+P11)/B8</f>
        <v>#DIV/0!</v>
      </c>
      <c r="Q12" s="96">
        <f>(Q6+Q7+Q8+Q9+Q10+Q11)/B15</f>
        <v>0</v>
      </c>
      <c r="R12" s="97" t="e">
        <f t="shared" si="0"/>
        <v>#DIV/0!</v>
      </c>
      <c r="S12" s="97">
        <f t="shared" si="0"/>
        <v>0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v>6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6:T36">
    <cfRule type="cellIs" dxfId="25" priority="5" stopIfTrue="1" operator="between">
      <formula>0</formula>
      <formula>0.25</formula>
    </cfRule>
    <cfRule type="cellIs" dxfId="24" priority="6" stopIfTrue="1" operator="between">
      <formula>0.5</formula>
      <formula>0.75</formula>
    </cfRule>
    <cfRule type="cellIs" dxfId="23" priority="7" stopIfTrue="1" operator="between">
      <formula>0.75</formula>
      <formula>1</formula>
    </cfRule>
  </conditionalFormatting>
  <conditionalFormatting sqref="G34:T35">
    <cfRule type="cellIs" dxfId="22" priority="2" stopIfTrue="1" operator="between">
      <formula>0</formula>
      <formula>0.25</formula>
    </cfRule>
    <cfRule type="cellIs" dxfId="21" priority="3" stopIfTrue="1" operator="between">
      <formula>0.5</formula>
      <formula>0.75</formula>
    </cfRule>
    <cfRule type="cellIs" dxfId="20" priority="4" stopIfTrue="1" operator="between">
      <formula>0.75</formula>
      <formula>1</formula>
    </cfRule>
  </conditionalFormatting>
  <conditionalFormatting sqref="N14:Q14">
    <cfRule type="cellIs" dxfId="19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Spellen</oddHeader>
    <oddFooter>&amp;L&amp;8meesterharrie.nl</oddFooter>
  </headerFooter>
  <drawing r:id="rId2"/>
  <legacyDrawing r:id="rId3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17D9A-FB95-4938-9D34-5083C41695A8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E4" s="156"/>
      <c r="F4" s="156"/>
      <c r="G4" s="151"/>
      <c r="H4" s="346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21" t="str">
        <f>'totaal groep 3 (3)'!$D$56</f>
        <v>0%</v>
      </c>
      <c r="I6" s="21">
        <f>'totaal groep 3 (3)'!$D$57</f>
        <v>0.25</v>
      </c>
      <c r="J6" s="21" t="str">
        <f>'totaal groep 3 (3)'!$E$56</f>
        <v>0%</v>
      </c>
      <c r="K6" s="21">
        <f>'totaal groep 3 (3)'!$E$57</f>
        <v>0.625</v>
      </c>
      <c r="L6" s="21" t="str">
        <f>'totaal groep 3 (3)'!$F$56</f>
        <v>0%</v>
      </c>
      <c r="M6" s="21">
        <f>'totaal groep 3 (3)'!$F$57</f>
        <v>0.125</v>
      </c>
      <c r="N6" s="21" t="str">
        <f>'totaal groep 3 (3)'!$G$56</f>
        <v>0%</v>
      </c>
      <c r="O6" s="21">
        <f>'totaal groep 3 (3)'!$G$57</f>
        <v>0</v>
      </c>
      <c r="P6" s="21" t="str">
        <f>'totaal groep 3 (3)'!$H$56</f>
        <v>0%</v>
      </c>
      <c r="Q6" s="21">
        <f>'totaal groep 3 (3)'!$H$57</f>
        <v>0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(3)'!$D$56</f>
        <v>0%</v>
      </c>
      <c r="I7" s="21" t="str">
        <f>'totaal groep 4 (3)'!$D$57</f>
        <v>0%</v>
      </c>
      <c r="J7" s="21" t="str">
        <f>'totaal groep 4 (3)'!$E$56</f>
        <v>0%</v>
      </c>
      <c r="K7" s="21" t="str">
        <f>'totaal groep 4 (3)'!$E$57</f>
        <v>0%</v>
      </c>
      <c r="L7" s="21" t="str">
        <f>'totaal groep 4 (3)'!$F$56</f>
        <v>0%</v>
      </c>
      <c r="M7" s="21" t="str">
        <f>'totaal groep 4 (3)'!$F$57</f>
        <v>0%</v>
      </c>
      <c r="N7" s="21" t="str">
        <f>'totaal groep 4 (3)'!$G$56</f>
        <v>0%</v>
      </c>
      <c r="O7" s="21" t="str">
        <f>'totaal groep 4 (3)'!$G$57</f>
        <v>0%</v>
      </c>
      <c r="P7" s="21" t="str">
        <f>'totaal groep 4 (3)'!$H$56</f>
        <v>0%</v>
      </c>
      <c r="Q7" s="21" t="str">
        <f>'totaal groep 4 (3)'!$H$57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(3)'!$D$56</f>
        <v>0%</v>
      </c>
      <c r="I8" s="21" t="str">
        <f>'totaal groep 5 (3)'!$D$57</f>
        <v>0%</v>
      </c>
      <c r="J8" s="21" t="str">
        <f>'totaal groep 5 (3)'!$E$56</f>
        <v>0%</v>
      </c>
      <c r="K8" s="21" t="str">
        <f>'totaal groep 5 (3)'!$E$57</f>
        <v>0%</v>
      </c>
      <c r="L8" s="21" t="str">
        <f>'totaal groep 5 (3)'!$F$56</f>
        <v>0%</v>
      </c>
      <c r="M8" s="21" t="str">
        <f>'totaal groep 5 (3)'!$F$57</f>
        <v>0%</v>
      </c>
      <c r="N8" s="21" t="str">
        <f>'totaal groep 5 (3)'!$G$56</f>
        <v>0%</v>
      </c>
      <c r="O8" s="21" t="str">
        <f>'totaal groep 5 (3)'!$G$57</f>
        <v>0%</v>
      </c>
      <c r="P8" s="21" t="str">
        <f>'totaal groep 5 (3)'!$H$56</f>
        <v>0%</v>
      </c>
      <c r="Q8" s="21" t="str">
        <f>'totaal groep 5 (3)'!$H$57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(3)'!$D$56</f>
        <v>0%</v>
      </c>
      <c r="I9" s="21" t="str">
        <f>'totaal groep 6 (3)'!$D$57</f>
        <v>0%</v>
      </c>
      <c r="J9" s="21" t="str">
        <f>'totaal groep 6 (3)'!$E$56</f>
        <v>0%</v>
      </c>
      <c r="K9" s="21" t="str">
        <f>'totaal groep 6 (3)'!$E$57</f>
        <v>0%</v>
      </c>
      <c r="L9" s="21" t="str">
        <f>'totaal groep 6 (3)'!$F$56</f>
        <v>0%</v>
      </c>
      <c r="M9" s="21" t="str">
        <f>'totaal groep 6 (3)'!$F$57</f>
        <v>0%</v>
      </c>
      <c r="N9" s="21" t="str">
        <f>'totaal groep 6 (3)'!$G$56</f>
        <v>0%</v>
      </c>
      <c r="O9" s="21" t="str">
        <f>'totaal groep 6 (3)'!$G$57</f>
        <v>0%</v>
      </c>
      <c r="P9" s="21" t="str">
        <f>'totaal groep 6 (3)'!$H$56</f>
        <v>0%</v>
      </c>
      <c r="Q9" s="21" t="str">
        <f>'totaal groep 6 (3)'!$H$57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(3)'!$D$56</f>
        <v>0%</v>
      </c>
      <c r="I10" s="21" t="str">
        <f>'totaal groep 7 (3)'!$D$57</f>
        <v>0%</v>
      </c>
      <c r="J10" s="21" t="str">
        <f>'totaal groep 7 (3)'!$E$56</f>
        <v>0%</v>
      </c>
      <c r="K10" s="21" t="str">
        <f>'totaal groep 7 (3)'!$E$57</f>
        <v>0%</v>
      </c>
      <c r="L10" s="21" t="str">
        <f>'totaal groep 7 (3)'!$F$56</f>
        <v>0%</v>
      </c>
      <c r="M10" s="21" t="str">
        <f>'totaal groep 7 (3)'!$F$57</f>
        <v>0%</v>
      </c>
      <c r="N10" s="21" t="str">
        <f>'totaal groep 7 (3)'!$G$56</f>
        <v>0%</v>
      </c>
      <c r="O10" s="21" t="str">
        <f>'totaal groep 7 (3)'!$G$57</f>
        <v>0%</v>
      </c>
      <c r="P10" s="21" t="str">
        <f>'totaal groep 7 (3)'!$H$56</f>
        <v>0%</v>
      </c>
      <c r="Q10" s="21" t="str">
        <f>'totaal groep 7 (3)'!$H$57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(3)'!$D$56</f>
        <v>0%</v>
      </c>
      <c r="I11" s="21" t="str">
        <f>'totaal groep 8 (3)'!$D$57</f>
        <v>0%</v>
      </c>
      <c r="J11" s="21" t="str">
        <f>'totaal groep 8 (3)'!$E$56</f>
        <v>0%</v>
      </c>
      <c r="K11" s="21" t="str">
        <f>'totaal groep 8 (3)'!$E$57</f>
        <v>0%</v>
      </c>
      <c r="L11" s="21" t="str">
        <f>'totaal groep 8 (3)'!$F$56</f>
        <v>0%</v>
      </c>
      <c r="M11" s="21" t="str">
        <f>'totaal groep 8 (3)'!$F$57</f>
        <v>0%</v>
      </c>
      <c r="N11" s="21" t="str">
        <f>'totaal groep 8 (3)'!$G$56</f>
        <v>0%</v>
      </c>
      <c r="O11" s="21" t="str">
        <f>'totaal groep 8 (3)'!$G$57</f>
        <v>0%</v>
      </c>
      <c r="P11" s="21" t="str">
        <f>'totaal groep 8 (3)'!$H$56</f>
        <v>0%</v>
      </c>
      <c r="Q11" s="21" t="str">
        <f>'totaal groep 8 (3)'!$H$57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 t="e">
        <f>(I6+I7+I8+I9+I10+I11)/B15</f>
        <v>#DIV/0!</v>
      </c>
      <c r="J12" s="96" t="e">
        <f>(J6+J7+J8+J9+J10+J11)/B8</f>
        <v>#DIV/0!</v>
      </c>
      <c r="K12" s="96" t="e">
        <f>(K6+K7+K8+K9+K10+K11)/B15</f>
        <v>#DIV/0!</v>
      </c>
      <c r="L12" s="96" t="e">
        <f>(L6+L7+L8+L9+L10+L11)/B8</f>
        <v>#DIV/0!</v>
      </c>
      <c r="M12" s="96" t="e">
        <f>(M6+M7+M8+M9+M10+M11)/B15</f>
        <v>#DIV/0!</v>
      </c>
      <c r="N12" s="96" t="e">
        <f>(N6+N7+N8+N9+N10+N11)/B8</f>
        <v>#DIV/0!</v>
      </c>
      <c r="O12" s="96" t="e">
        <f>(O6+O7+O8+O9+O10+O11)/B15</f>
        <v>#DIV/0!</v>
      </c>
      <c r="P12" s="96" t="e">
        <f>(P6+P7+P8+P9+P10+P11)/B8</f>
        <v>#DIV/0!</v>
      </c>
      <c r="Q12" s="96" t="e">
        <f>(Q6+Q7+Q8+Q9+Q10+Q11)/B15</f>
        <v>#DIV/0!</v>
      </c>
      <c r="R12" s="97" t="e">
        <f t="shared" si="0"/>
        <v>#DIV/0!</v>
      </c>
      <c r="S12" s="97" t="e">
        <f t="shared" si="0"/>
        <v>#DIV/0!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f>I22</f>
        <v>0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2:24" ht="13" x14ac:dyDescent="0.3">
      <c r="B34" s="349" t="s">
        <v>113</v>
      </c>
      <c r="C34" s="349"/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2:24" ht="13" x14ac:dyDescent="0.3">
      <c r="B35" s="349" t="s">
        <v>114</v>
      </c>
      <c r="C35" s="349"/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2:24" ht="13" x14ac:dyDescent="0.3">
      <c r="B36" s="349" t="s">
        <v>14</v>
      </c>
      <c r="C36" s="349"/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2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B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B35:F35"/>
    <mergeCell ref="G35:H35"/>
    <mergeCell ref="I35:J35"/>
    <mergeCell ref="K35:L35"/>
    <mergeCell ref="M35:N35"/>
    <mergeCell ref="O35:P35"/>
    <mergeCell ref="K34:L34"/>
    <mergeCell ref="B19:D19"/>
    <mergeCell ref="B20:D20"/>
    <mergeCell ref="B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6:T36">
    <cfRule type="cellIs" dxfId="18" priority="5" stopIfTrue="1" operator="between">
      <formula>0</formula>
      <formula>0.25</formula>
    </cfRule>
    <cfRule type="cellIs" dxfId="17" priority="6" stopIfTrue="1" operator="between">
      <formula>0.5</formula>
      <formula>0.75</formula>
    </cfRule>
    <cfRule type="cellIs" dxfId="16" priority="7" stopIfTrue="1" operator="between">
      <formula>0.75</formula>
      <formula>1</formula>
    </cfRule>
  </conditionalFormatting>
  <conditionalFormatting sqref="G34:T35">
    <cfRule type="cellIs" dxfId="15" priority="2" stopIfTrue="1" operator="between">
      <formula>0</formula>
      <formula>0.25</formula>
    </cfRule>
    <cfRule type="cellIs" dxfId="14" priority="3" stopIfTrue="1" operator="between">
      <formula>0.5</formula>
      <formula>0.75</formula>
    </cfRule>
    <cfRule type="cellIs" dxfId="13" priority="4" stopIfTrue="1" operator="between">
      <formula>0.75</formula>
      <formula>1</formula>
    </cfRule>
  </conditionalFormatting>
  <conditionalFormatting sqref="N14:Q14">
    <cfRule type="cellIs" dxfId="12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Hoofdrekenen</oddHeader>
    <oddFooter>&amp;L&amp;8meesterharrie.nl</oddFooter>
  </headerFooter>
  <drawing r:id="rId2"/>
  <legacyDrawing r:id="rId3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00C6-527C-45ED-A8FC-FD38B5345423}">
  <sheetPr>
    <pageSetUpPr fitToPage="1"/>
  </sheetPr>
  <dimension ref="B1:X38"/>
  <sheetViews>
    <sheetView showGridLines="0" showRowColHeaders="0" zoomScale="89" zoomScaleNormal="89" workbookViewId="0">
      <selection activeCell="B2" sqref="B2:D2"/>
    </sheetView>
  </sheetViews>
  <sheetFormatPr defaultRowHeight="12.5" x14ac:dyDescent="0.25"/>
  <cols>
    <col min="2" max="2" width="5" bestFit="1" customWidth="1"/>
    <col min="3" max="5" width="3.7265625" customWidth="1"/>
    <col min="7" max="7" width="8.7265625" style="1"/>
    <col min="8" max="17" width="8.7265625" style="19"/>
    <col min="18" max="21" width="8.7265625" style="11"/>
    <col min="22" max="22" width="8.7265625" style="10"/>
    <col min="23" max="24" width="8.7265625" style="19"/>
  </cols>
  <sheetData>
    <row r="1" spans="2:24" ht="30" customHeight="1" x14ac:dyDescent="0.25"/>
    <row r="2" spans="2:24" ht="15" customHeight="1" x14ac:dyDescent="0.25">
      <c r="B2" s="331" t="s">
        <v>23</v>
      </c>
      <c r="C2" s="331"/>
      <c r="D2" s="331"/>
      <c r="E2" s="140"/>
      <c r="G2" s="7" t="s">
        <v>13</v>
      </c>
      <c r="H2" s="20"/>
      <c r="I2" s="20"/>
      <c r="J2" s="20"/>
      <c r="K2" s="20"/>
      <c r="L2" s="16"/>
      <c r="M2" s="16"/>
      <c r="N2" s="16"/>
      <c r="O2" s="16"/>
      <c r="P2" s="16"/>
      <c r="Q2" s="16"/>
      <c r="T2" s="191"/>
      <c r="U2" s="191"/>
      <c r="V2" s="191"/>
      <c r="W2" s="191"/>
      <c r="X2" s="16"/>
    </row>
    <row r="3" spans="2:24" ht="10" customHeight="1" x14ac:dyDescent="0.25">
      <c r="V3" s="14"/>
      <c r="W3" s="16"/>
      <c r="X3" s="16"/>
    </row>
    <row r="4" spans="2:24" ht="13" thickBot="1" x14ac:dyDescent="0.3">
      <c r="H4" s="350"/>
      <c r="I4" s="346"/>
      <c r="J4" s="346"/>
      <c r="K4" s="346"/>
      <c r="L4" s="346"/>
      <c r="M4" s="346"/>
      <c r="N4" s="346"/>
      <c r="O4" s="346"/>
      <c r="P4" s="347"/>
      <c r="Q4" s="169"/>
      <c r="R4" s="8" t="s">
        <v>6</v>
      </c>
      <c r="S4" s="8" t="s">
        <v>6</v>
      </c>
      <c r="T4" s="8"/>
      <c r="U4" s="8"/>
      <c r="V4" s="168"/>
      <c r="W4" s="168"/>
      <c r="X4" s="168"/>
    </row>
    <row r="5" spans="2:24" x14ac:dyDescent="0.25">
      <c r="B5" s="332" t="s">
        <v>118</v>
      </c>
      <c r="C5" s="333"/>
      <c r="D5" s="334"/>
      <c r="E5" s="173"/>
      <c r="H5" s="88" t="s">
        <v>67</v>
      </c>
      <c r="I5" s="89" t="s">
        <v>68</v>
      </c>
      <c r="J5" s="90" t="s">
        <v>69</v>
      </c>
      <c r="K5" s="90" t="s">
        <v>70</v>
      </c>
      <c r="L5" s="89" t="s">
        <v>71</v>
      </c>
      <c r="M5" s="89" t="s">
        <v>72</v>
      </c>
      <c r="N5" s="89" t="s">
        <v>73</v>
      </c>
      <c r="O5" s="89" t="s">
        <v>74</v>
      </c>
      <c r="P5" s="89" t="s">
        <v>75</v>
      </c>
      <c r="Q5" s="89" t="s">
        <v>76</v>
      </c>
      <c r="R5" s="91" t="s">
        <v>77</v>
      </c>
      <c r="S5" s="91" t="s">
        <v>78</v>
      </c>
      <c r="T5" s="92" t="s">
        <v>28</v>
      </c>
      <c r="U5" s="8"/>
      <c r="V5" s="14"/>
      <c r="W5" s="14"/>
      <c r="X5" s="14"/>
    </row>
    <row r="6" spans="2:24" x14ac:dyDescent="0.25">
      <c r="B6" s="335" t="s">
        <v>115</v>
      </c>
      <c r="C6" s="336"/>
      <c r="D6" s="337"/>
      <c r="E6" s="173"/>
      <c r="G6" s="2" t="s">
        <v>15</v>
      </c>
      <c r="H6" s="93" t="str">
        <f>'totaal groep 3 (3)'!$D$67</f>
        <v>0%</v>
      </c>
      <c r="I6" s="21" t="str">
        <f>'totaal groep 3 (3)'!$D$68</f>
        <v>0%</v>
      </c>
      <c r="J6" s="21" t="str">
        <f>'totaal groep 3 (3)'!$E$67</f>
        <v>0%</v>
      </c>
      <c r="K6" s="21" t="str">
        <f>'totaal groep 3 (3)'!$E$68</f>
        <v>0%</v>
      </c>
      <c r="L6" s="21" t="str">
        <f>'totaal groep 3 (3)'!$F$67</f>
        <v>0%</v>
      </c>
      <c r="M6" s="21" t="str">
        <f>'totaal groep 3 (3)'!$F$68</f>
        <v>0%</v>
      </c>
      <c r="N6" s="21" t="str">
        <f>'totaal groep 3 (3)'!$G$67</f>
        <v>0%</v>
      </c>
      <c r="O6" s="21" t="str">
        <f>'totaal groep 3 (3)'!$G$68</f>
        <v>0%</v>
      </c>
      <c r="P6" s="21" t="str">
        <f>'totaal groep 3 (3)'!$H$67</f>
        <v>0%</v>
      </c>
      <c r="Q6" s="21" t="str">
        <f>'totaal groep 3 (3)'!$H$68</f>
        <v>0%</v>
      </c>
      <c r="R6" s="87">
        <f>N6+P6</f>
        <v>0</v>
      </c>
      <c r="S6" s="87">
        <f>O6+Q6</f>
        <v>0</v>
      </c>
      <c r="T6" s="94">
        <v>0.25</v>
      </c>
      <c r="U6" s="8"/>
      <c r="V6" s="13"/>
      <c r="W6" s="13"/>
      <c r="X6" s="13"/>
    </row>
    <row r="7" spans="2:24" x14ac:dyDescent="0.25">
      <c r="B7" s="335" t="s">
        <v>117</v>
      </c>
      <c r="C7" s="336"/>
      <c r="D7" s="337"/>
      <c r="E7" s="173"/>
      <c r="G7" s="2" t="s">
        <v>16</v>
      </c>
      <c r="H7" s="93" t="str">
        <f>'totaal groep 4 (3)'!$D$67</f>
        <v>0%</v>
      </c>
      <c r="I7" s="21" t="str">
        <f>'totaal groep 4 (3)'!$D$68</f>
        <v>0%</v>
      </c>
      <c r="J7" s="21" t="str">
        <f>'totaal groep 4 (3)'!$E$67</f>
        <v>0%</v>
      </c>
      <c r="K7" s="21" t="str">
        <f>'totaal groep 4 (3)'!$E$68</f>
        <v>0%</v>
      </c>
      <c r="L7" s="21" t="str">
        <f>'totaal groep 4 (3)'!$F$67</f>
        <v>0%</v>
      </c>
      <c r="M7" s="21" t="str">
        <f>'totaal groep 4 (3)'!$F$68</f>
        <v>0%</v>
      </c>
      <c r="N7" s="21" t="str">
        <f>'totaal groep 4 (3)'!$G$67</f>
        <v>0%</v>
      </c>
      <c r="O7" s="21" t="str">
        <f>'totaal groep 4 (3)'!$G$68</f>
        <v>0%</v>
      </c>
      <c r="P7" s="21" t="str">
        <f>'totaal groep 4 (3)'!$H$67</f>
        <v>0%</v>
      </c>
      <c r="Q7" s="21" t="str">
        <f>'totaal groep 4 (3)'!$H$68</f>
        <v>0%</v>
      </c>
      <c r="R7" s="87">
        <f t="shared" ref="R7:S12" si="0">N7+P7</f>
        <v>0</v>
      </c>
      <c r="S7" s="87">
        <f t="shared" si="0"/>
        <v>0</v>
      </c>
      <c r="T7" s="94">
        <v>0.25</v>
      </c>
      <c r="U7" s="8"/>
      <c r="V7" s="13"/>
      <c r="W7" s="13"/>
      <c r="X7" s="13"/>
    </row>
    <row r="8" spans="2:24" x14ac:dyDescent="0.25">
      <c r="B8" s="338">
        <f>H22</f>
        <v>0</v>
      </c>
      <c r="C8" s="339"/>
      <c r="D8" s="340"/>
      <c r="E8" s="141"/>
      <c r="G8" s="2" t="s">
        <v>17</v>
      </c>
      <c r="H8" s="93" t="str">
        <f>'totaal groep 5 (3)'!$D$67</f>
        <v>0%</v>
      </c>
      <c r="I8" s="21" t="str">
        <f>'totaal groep 5 (3)'!$D$68</f>
        <v>0%</v>
      </c>
      <c r="J8" s="21" t="str">
        <f>'totaal groep 5 (3)'!$E$67</f>
        <v>0%</v>
      </c>
      <c r="K8" s="21" t="str">
        <f>'totaal groep 5 (3)'!$E$68</f>
        <v>0%</v>
      </c>
      <c r="L8" s="21" t="str">
        <f>'totaal groep 5 (3)'!$F$67</f>
        <v>0%</v>
      </c>
      <c r="M8" s="21" t="str">
        <f>'totaal groep 5 (3)'!$F$68</f>
        <v>0%</v>
      </c>
      <c r="N8" s="21" t="str">
        <f>'totaal groep 5 (3)'!$G$67</f>
        <v>0%</v>
      </c>
      <c r="O8" s="21" t="str">
        <f>'totaal groep 5 (3)'!$G$68</f>
        <v>0%</v>
      </c>
      <c r="P8" s="21" t="str">
        <f>'totaal groep 5 (3)'!$H$67</f>
        <v>0%</v>
      </c>
      <c r="Q8" s="21" t="str">
        <f>'totaal groep 5 (3)'!$H$68</f>
        <v>0%</v>
      </c>
      <c r="R8" s="87">
        <f t="shared" si="0"/>
        <v>0</v>
      </c>
      <c r="S8" s="87">
        <f t="shared" si="0"/>
        <v>0</v>
      </c>
      <c r="T8" s="94">
        <v>0.25</v>
      </c>
      <c r="U8" s="8"/>
      <c r="V8" s="13"/>
      <c r="W8" s="13"/>
      <c r="X8" s="13"/>
    </row>
    <row r="9" spans="2:24" x14ac:dyDescent="0.25">
      <c r="B9" s="338"/>
      <c r="C9" s="339"/>
      <c r="D9" s="340"/>
      <c r="E9" s="141"/>
      <c r="G9" s="2" t="s">
        <v>18</v>
      </c>
      <c r="H9" s="93" t="str">
        <f>'totaal groep 6 (3)'!$D$67</f>
        <v>0%</v>
      </c>
      <c r="I9" s="21" t="str">
        <f>'totaal groep 6 (3)'!$D$68</f>
        <v>0%</v>
      </c>
      <c r="J9" s="21" t="str">
        <f>'totaal groep 6 (3)'!$E$67</f>
        <v>0%</v>
      </c>
      <c r="K9" s="21" t="str">
        <f>'totaal groep 6 (3)'!$E$68</f>
        <v>0%</v>
      </c>
      <c r="L9" s="21" t="str">
        <f>'totaal groep 6 (3)'!$F$67</f>
        <v>0%</v>
      </c>
      <c r="M9" s="21" t="str">
        <f>'totaal groep 6 (3)'!$F$68</f>
        <v>0%</v>
      </c>
      <c r="N9" s="21" t="str">
        <f>'totaal groep 6 (3)'!$G$67</f>
        <v>0%</v>
      </c>
      <c r="O9" s="21" t="str">
        <f>'totaal groep 6 (3)'!$G$68</f>
        <v>0%</v>
      </c>
      <c r="P9" s="21" t="str">
        <f>'totaal groep 6 (3)'!$H$67</f>
        <v>0%</v>
      </c>
      <c r="Q9" s="21" t="str">
        <f>'totaal groep 6 (3)'!$H$68</f>
        <v>0%</v>
      </c>
      <c r="R9" s="87">
        <f t="shared" si="0"/>
        <v>0</v>
      </c>
      <c r="S9" s="87">
        <f t="shared" si="0"/>
        <v>0</v>
      </c>
      <c r="T9" s="94">
        <v>0.25</v>
      </c>
      <c r="U9" s="8"/>
      <c r="V9" s="13"/>
      <c r="W9" s="13"/>
      <c r="X9" s="13"/>
    </row>
    <row r="10" spans="2:24" ht="13" thickBot="1" x14ac:dyDescent="0.3">
      <c r="B10" s="341" t="s">
        <v>116</v>
      </c>
      <c r="C10" s="342"/>
      <c r="D10" s="343"/>
      <c r="E10" s="173"/>
      <c r="G10" s="2" t="s">
        <v>19</v>
      </c>
      <c r="H10" s="93" t="str">
        <f>'totaal groep 7 (3)'!$D$67</f>
        <v>0%</v>
      </c>
      <c r="I10" s="21" t="str">
        <f>'totaal groep 7 (3)'!$D$68</f>
        <v>0%</v>
      </c>
      <c r="J10" s="21" t="str">
        <f>'totaal groep 7 (3)'!$E$67</f>
        <v>0%</v>
      </c>
      <c r="K10" s="21" t="str">
        <f>'totaal groep 7 (3)'!$E$68</f>
        <v>0%</v>
      </c>
      <c r="L10" s="21" t="str">
        <f>'totaal groep 7 (3)'!$F$67</f>
        <v>0%</v>
      </c>
      <c r="M10" s="21" t="str">
        <f>'totaal groep 7 (3)'!$F$68</f>
        <v>0%</v>
      </c>
      <c r="N10" s="21" t="str">
        <f>'totaal groep 7 (3)'!$G$67</f>
        <v>0%</v>
      </c>
      <c r="O10" s="21" t="str">
        <f>'totaal groep 7 (3)'!$G$68</f>
        <v>0%</v>
      </c>
      <c r="P10" s="21" t="str">
        <f>'totaal groep 7 (3)'!$H$67</f>
        <v>0%</v>
      </c>
      <c r="Q10" s="21" t="str">
        <f>'totaal groep 7 (3)'!$H$68</f>
        <v>0%</v>
      </c>
      <c r="R10" s="87">
        <f t="shared" si="0"/>
        <v>0</v>
      </c>
      <c r="S10" s="87">
        <f t="shared" si="0"/>
        <v>0</v>
      </c>
      <c r="T10" s="94">
        <v>0.25</v>
      </c>
      <c r="U10" s="8"/>
      <c r="V10" s="13"/>
      <c r="W10" s="13"/>
      <c r="X10" s="13"/>
    </row>
    <row r="11" spans="2:24" ht="13.5" thickBot="1" x14ac:dyDescent="0.3">
      <c r="G11" s="3" t="s">
        <v>20</v>
      </c>
      <c r="H11" s="93" t="str">
        <f>'totaal groep 8 (3)'!$D$67</f>
        <v>0%</v>
      </c>
      <c r="I11" s="21" t="str">
        <f>'totaal groep 8 (3)'!$D$68</f>
        <v>0%</v>
      </c>
      <c r="J11" s="21" t="str">
        <f>'totaal groep 8 (3)'!$E$67</f>
        <v>0%</v>
      </c>
      <c r="K11" s="21" t="str">
        <f>'totaal groep 8 (3)'!$E$68</f>
        <v>0%</v>
      </c>
      <c r="L11" s="21" t="str">
        <f>'totaal groep 8 (3)'!$F$67</f>
        <v>0%</v>
      </c>
      <c r="M11" s="21" t="str">
        <f>'totaal groep 8 (3)'!$F$68</f>
        <v>0%</v>
      </c>
      <c r="N11" s="21" t="str">
        <f>'totaal groep 8 (3)'!$G$67</f>
        <v>0%</v>
      </c>
      <c r="O11" s="21" t="str">
        <f>'totaal groep 8 (3)'!$G$68</f>
        <v>0%</v>
      </c>
      <c r="P11" s="21" t="str">
        <f>'totaal groep 8 (3)'!$H$67</f>
        <v>0%</v>
      </c>
      <c r="Q11" s="21" t="str">
        <f>'totaal groep 8 (3)'!$H$68</f>
        <v>0%</v>
      </c>
      <c r="R11" s="87">
        <f t="shared" si="0"/>
        <v>0</v>
      </c>
      <c r="S11" s="87">
        <f t="shared" si="0"/>
        <v>0</v>
      </c>
      <c r="T11" s="94">
        <v>0.25</v>
      </c>
      <c r="U11" s="8"/>
      <c r="V11" s="12"/>
      <c r="W11" s="168"/>
      <c r="X11" s="12"/>
    </row>
    <row r="12" spans="2:24" ht="13.5" thickBot="1" x14ac:dyDescent="0.3">
      <c r="B12" s="332" t="s">
        <v>119</v>
      </c>
      <c r="C12" s="333"/>
      <c r="D12" s="334"/>
      <c r="E12" s="173"/>
      <c r="G12" s="2" t="s">
        <v>14</v>
      </c>
      <c r="H12" s="95" t="e">
        <f>(H6+H7+H8+H9+H10+H11)/B8</f>
        <v>#DIV/0!</v>
      </c>
      <c r="I12" s="96">
        <f>(I6+I7+I8+I9+I10+I11)/B15</f>
        <v>0</v>
      </c>
      <c r="J12" s="96" t="e">
        <f>(J6+J7+J8+J9+J10+J11)/B8</f>
        <v>#DIV/0!</v>
      </c>
      <c r="K12" s="96">
        <f>(K6+K7+K8+K9+K10+K11)/B15</f>
        <v>0</v>
      </c>
      <c r="L12" s="96" t="e">
        <f>(L6+L7+L8+L9+L10+L11)/B8</f>
        <v>#DIV/0!</v>
      </c>
      <c r="M12" s="96">
        <f>(M6+M7+M8+M9+M10+M11)/B15</f>
        <v>0</v>
      </c>
      <c r="N12" s="96" t="e">
        <f>(N6+N7+N8+N9+N10+N11)/B8</f>
        <v>#DIV/0!</v>
      </c>
      <c r="O12" s="96">
        <f>(O6+O7+O8+O9+O10+O11)/B15</f>
        <v>0</v>
      </c>
      <c r="P12" s="96" t="e">
        <f>(P6+P7+P8+P9+P10+P11)/B8</f>
        <v>#DIV/0!</v>
      </c>
      <c r="Q12" s="96">
        <f>(Q6+Q7+Q8+Q9+Q10+Q11)/15</f>
        <v>0</v>
      </c>
      <c r="R12" s="97" t="e">
        <f t="shared" si="0"/>
        <v>#DIV/0!</v>
      </c>
      <c r="S12" s="97">
        <f t="shared" si="0"/>
        <v>0</v>
      </c>
      <c r="T12" s="98">
        <v>0.25</v>
      </c>
      <c r="V12" s="12"/>
      <c r="W12" s="168"/>
      <c r="X12" s="12"/>
    </row>
    <row r="13" spans="2:24" s="1" customFormat="1" ht="13" thickBot="1" x14ac:dyDescent="0.3">
      <c r="B13" s="335" t="s">
        <v>115</v>
      </c>
      <c r="C13" s="336"/>
      <c r="D13" s="337"/>
      <c r="E13" s="173"/>
      <c r="H13" s="171" t="e">
        <f>IF(I12=0,H12,IF(I12&gt;0,(H12+I12)/2))</f>
        <v>#DIV/0!</v>
      </c>
      <c r="I13" s="17"/>
      <c r="J13" s="171" t="e">
        <f>IF(K12=0,J12,IF(K12&gt;0,(J12+K12)/2))</f>
        <v>#DIV/0!</v>
      </c>
      <c r="K13" s="18"/>
      <c r="L13" s="171" t="e">
        <f>IF(M12=0,L12,IF(M12&gt;0,(L12+M12)/2))</f>
        <v>#DIV/0!</v>
      </c>
      <c r="M13" s="18"/>
      <c r="N13" s="171" t="e">
        <f>IF(O12=0,N12,IF(O12&gt;0,(N12+O12)/2))</f>
        <v>#DIV/0!</v>
      </c>
      <c r="O13" s="18"/>
      <c r="P13" s="171" t="e">
        <f>IF(Q12=0,P12,IF(Q12&gt;0,(P12+Q12)/2))</f>
        <v>#DIV/0!</v>
      </c>
      <c r="Q13" s="18"/>
      <c r="R13" s="8"/>
      <c r="S13" s="8"/>
      <c r="T13" s="8"/>
      <c r="U13" s="8"/>
      <c r="V13" s="168"/>
      <c r="W13" s="168"/>
      <c r="X13" s="168"/>
    </row>
    <row r="14" spans="2:24" x14ac:dyDescent="0.25">
      <c r="B14" s="335" t="s">
        <v>117</v>
      </c>
      <c r="C14" s="336"/>
      <c r="D14" s="337"/>
      <c r="E14" s="173"/>
      <c r="F14" s="19"/>
      <c r="H14" s="99" t="s">
        <v>110</v>
      </c>
      <c r="I14" s="100" t="s">
        <v>111</v>
      </c>
      <c r="J14" s="101" t="s">
        <v>112</v>
      </c>
      <c r="K14" s="18"/>
      <c r="L14" s="18"/>
      <c r="M14" s="18"/>
      <c r="N14" s="18"/>
      <c r="O14" s="18"/>
      <c r="P14" s="18"/>
      <c r="Q14" s="18"/>
      <c r="V14" s="166"/>
      <c r="W14" s="166"/>
      <c r="X14" s="166"/>
    </row>
    <row r="15" spans="2:24" x14ac:dyDescent="0.25">
      <c r="B15" s="338">
        <v>6</v>
      </c>
      <c r="C15" s="339"/>
      <c r="D15" s="340"/>
      <c r="E15" s="141"/>
      <c r="G15" s="17" t="s">
        <v>60</v>
      </c>
      <c r="H15" s="148" t="str">
        <f>IF(C22="x","",IF(C22="",H6+J6))</f>
        <v/>
      </c>
      <c r="I15" s="147" t="str">
        <f>IF(D22="x","",IF(D22="",I6+K6))</f>
        <v/>
      </c>
      <c r="J15" s="149" t="str">
        <f>IF(E22=2,"",IF($I$22=0,H15,IF($I$12=0,H15,IF(C22="x",I15,IF(D22="x",H15,IF($I$12&gt;0,(H15+I15)/2))))))</f>
        <v/>
      </c>
      <c r="K15" s="65"/>
      <c r="L15" s="65"/>
      <c r="M15" s="65"/>
      <c r="N15" s="65"/>
      <c r="O15" s="65"/>
      <c r="P15" s="65"/>
      <c r="Q15" s="65"/>
    </row>
    <row r="16" spans="2:24" x14ac:dyDescent="0.25">
      <c r="B16" s="338"/>
      <c r="C16" s="339"/>
      <c r="D16" s="340"/>
      <c r="E16" s="141"/>
      <c r="G16" s="1" t="s">
        <v>61</v>
      </c>
      <c r="H16" s="148" t="str">
        <f t="shared" ref="H16:I20" si="1">IF(C23="x","",IF(C23="",H7+J7))</f>
        <v/>
      </c>
      <c r="I16" s="147" t="str">
        <f t="shared" si="1"/>
        <v/>
      </c>
      <c r="J16" s="149" t="str">
        <f t="shared" ref="J16" si="2">IF(E23=2,"",IF($I$22=0,H16,IF($I$12=0,H16,IF(C23="x",I16,IF(D23="x",H16,IF($I$12&gt;0,(H16+I16)/2))))))</f>
        <v/>
      </c>
    </row>
    <row r="17" spans="2:10" ht="13" thickBot="1" x14ac:dyDescent="0.3">
      <c r="B17" s="322" t="s">
        <v>116</v>
      </c>
      <c r="C17" s="323"/>
      <c r="D17" s="324"/>
      <c r="E17" s="172"/>
      <c r="G17" s="1" t="s">
        <v>62</v>
      </c>
      <c r="H17" s="148" t="str">
        <f t="shared" si="1"/>
        <v/>
      </c>
      <c r="I17" s="147" t="str">
        <f t="shared" si="1"/>
        <v/>
      </c>
      <c r="J17" s="149" t="str">
        <f>IF(E24=2,"",IF($I$22=0,H17,IF(C24="x",I17,IF(D24="x",H17,IF($I$12&gt;=0,(H17+I17)/2)))))</f>
        <v/>
      </c>
    </row>
    <row r="18" spans="2:10" ht="13" thickBot="1" x14ac:dyDescent="0.3">
      <c r="G18" s="1" t="s">
        <v>63</v>
      </c>
      <c r="H18" s="148" t="str">
        <f t="shared" si="1"/>
        <v/>
      </c>
      <c r="I18" s="147" t="str">
        <f t="shared" si="1"/>
        <v/>
      </c>
      <c r="J18" s="149" t="str">
        <f t="shared" ref="J18:J21" si="3">IF(E25=2,"",IF($I$22=0,H18,IF(C25="x",I18,IF(D25="x",H18,IF($I$12&gt;=0,(H18+I18)/2)))))</f>
        <v/>
      </c>
    </row>
    <row r="19" spans="2:10" x14ac:dyDescent="0.25">
      <c r="B19" s="325" t="s">
        <v>120</v>
      </c>
      <c r="C19" s="326"/>
      <c r="D19" s="327"/>
      <c r="E19" s="172"/>
      <c r="G19" s="1" t="s">
        <v>64</v>
      </c>
      <c r="H19" s="148" t="str">
        <f t="shared" si="1"/>
        <v/>
      </c>
      <c r="I19" s="147" t="str">
        <f t="shared" si="1"/>
        <v/>
      </c>
      <c r="J19" s="149" t="str">
        <f t="shared" si="3"/>
        <v/>
      </c>
    </row>
    <row r="20" spans="2:10" x14ac:dyDescent="0.25">
      <c r="B20" s="328" t="s">
        <v>128</v>
      </c>
      <c r="C20" s="329"/>
      <c r="D20" s="330"/>
      <c r="E20" s="172"/>
      <c r="G20" s="1" t="s">
        <v>65</v>
      </c>
      <c r="H20" s="148" t="str">
        <f t="shared" si="1"/>
        <v/>
      </c>
      <c r="I20" s="147" t="str">
        <f t="shared" si="1"/>
        <v/>
      </c>
      <c r="J20" s="149" t="str">
        <f t="shared" si="3"/>
        <v/>
      </c>
    </row>
    <row r="21" spans="2:10" x14ac:dyDescent="0.25">
      <c r="B21" s="142"/>
      <c r="C21" s="143" t="s">
        <v>121</v>
      </c>
      <c r="D21" s="144" t="s">
        <v>4</v>
      </c>
      <c r="E21" s="138" t="s">
        <v>130</v>
      </c>
      <c r="G21" s="1" t="s">
        <v>66</v>
      </c>
      <c r="H21" s="148" t="str">
        <f>IF(H22=0,"",IF(H22&gt;0,H29/H22))</f>
        <v/>
      </c>
      <c r="I21" s="147" t="str">
        <f>IF(I22=0,"",IF(I22&gt;0,I29/I22))</f>
        <v/>
      </c>
      <c r="J21" s="149" t="str">
        <f t="shared" si="3"/>
        <v/>
      </c>
    </row>
    <row r="22" spans="2:10" ht="13.5" thickBot="1" x14ac:dyDescent="0.3">
      <c r="B22" s="145" t="s">
        <v>122</v>
      </c>
      <c r="C22" s="152" t="s">
        <v>129</v>
      </c>
      <c r="D22" s="153" t="s">
        <v>129</v>
      </c>
      <c r="E22" s="162">
        <f>COUNTIF(C22:D22,"X")</f>
        <v>2</v>
      </c>
      <c r="H22" s="150">
        <f>COUNT(H15:H20)</f>
        <v>0</v>
      </c>
      <c r="I22" s="160">
        <f>COUNT(I15:I20)</f>
        <v>0</v>
      </c>
      <c r="J22" s="161">
        <f>H22+I22</f>
        <v>0</v>
      </c>
    </row>
    <row r="23" spans="2:10" ht="13" x14ac:dyDescent="0.25">
      <c r="B23" s="145" t="s">
        <v>123</v>
      </c>
      <c r="C23" s="152" t="s">
        <v>129</v>
      </c>
      <c r="D23" s="153" t="s">
        <v>129</v>
      </c>
      <c r="E23" s="162">
        <f t="shared" ref="E23:E27" si="4">COUNTIF(C23:D23,"X")</f>
        <v>2</v>
      </c>
      <c r="H23" s="159">
        <f>IF(H15="",0,IF(H15&gt;0,H15))</f>
        <v>0</v>
      </c>
      <c r="I23" s="159">
        <f>IF(I15="",0,IF(I15&gt;0,I15))</f>
        <v>0</v>
      </c>
    </row>
    <row r="24" spans="2:10" ht="13" x14ac:dyDescent="0.25">
      <c r="B24" s="145" t="s">
        <v>124</v>
      </c>
      <c r="C24" s="152" t="s">
        <v>129</v>
      </c>
      <c r="D24" s="153" t="s">
        <v>129</v>
      </c>
      <c r="E24" s="162">
        <f t="shared" si="4"/>
        <v>2</v>
      </c>
      <c r="H24" s="159">
        <f t="shared" ref="H24:I28" si="5">IF(H16="",0,IF(H16&gt;0,H16))</f>
        <v>0</v>
      </c>
      <c r="I24" s="159">
        <f t="shared" si="5"/>
        <v>0</v>
      </c>
    </row>
    <row r="25" spans="2:10" ht="13" x14ac:dyDescent="0.25">
      <c r="B25" s="145" t="s">
        <v>125</v>
      </c>
      <c r="C25" s="152" t="s">
        <v>129</v>
      </c>
      <c r="D25" s="153" t="s">
        <v>129</v>
      </c>
      <c r="E25" s="162">
        <f t="shared" si="4"/>
        <v>2</v>
      </c>
      <c r="H25" s="159">
        <f t="shared" si="5"/>
        <v>0</v>
      </c>
      <c r="I25" s="159">
        <f t="shared" si="5"/>
        <v>0</v>
      </c>
    </row>
    <row r="26" spans="2:10" ht="13" x14ac:dyDescent="0.25">
      <c r="B26" s="145" t="s">
        <v>126</v>
      </c>
      <c r="C26" s="152" t="s">
        <v>129</v>
      </c>
      <c r="D26" s="153" t="s">
        <v>129</v>
      </c>
      <c r="E26" s="162">
        <f t="shared" si="4"/>
        <v>2</v>
      </c>
      <c r="H26" s="159">
        <f t="shared" si="5"/>
        <v>0</v>
      </c>
      <c r="I26" s="159">
        <f t="shared" si="5"/>
        <v>0</v>
      </c>
    </row>
    <row r="27" spans="2:10" ht="13.5" thickBot="1" x14ac:dyDescent="0.3">
      <c r="B27" s="146" t="s">
        <v>127</v>
      </c>
      <c r="C27" s="154" t="s">
        <v>129</v>
      </c>
      <c r="D27" s="155" t="s">
        <v>129</v>
      </c>
      <c r="E27" s="162">
        <f t="shared" si="4"/>
        <v>2</v>
      </c>
      <c r="H27" s="159">
        <f t="shared" si="5"/>
        <v>0</v>
      </c>
      <c r="I27" s="159">
        <f t="shared" si="5"/>
        <v>0</v>
      </c>
    </row>
    <row r="28" spans="2:10" x14ac:dyDescent="0.25">
      <c r="B28" s="139"/>
      <c r="H28" s="159">
        <f t="shared" si="5"/>
        <v>0</v>
      </c>
      <c r="I28" s="159">
        <f t="shared" si="5"/>
        <v>0</v>
      </c>
    </row>
    <row r="29" spans="2:10" x14ac:dyDescent="0.25">
      <c r="H29" s="159">
        <f>SUM(H23:H28)</f>
        <v>0</v>
      </c>
      <c r="I29" s="159">
        <f>SUM(I23:I28)</f>
        <v>0</v>
      </c>
    </row>
    <row r="34" spans="3:24" ht="13" x14ac:dyDescent="0.3">
      <c r="C34" s="349" t="s">
        <v>113</v>
      </c>
      <c r="D34" s="349"/>
      <c r="E34" s="349"/>
      <c r="F34" s="349"/>
      <c r="G34" s="344" t="str">
        <f>$H15</f>
        <v/>
      </c>
      <c r="H34" s="344"/>
      <c r="I34" s="344" t="str">
        <f>$H16</f>
        <v/>
      </c>
      <c r="J34" s="344"/>
      <c r="K34" s="344" t="str">
        <f>$H17</f>
        <v/>
      </c>
      <c r="L34" s="344"/>
      <c r="M34" s="344" t="str">
        <f>$H18</f>
        <v/>
      </c>
      <c r="N34" s="344"/>
      <c r="O34" s="344" t="str">
        <f>$H19</f>
        <v/>
      </c>
      <c r="P34" s="344"/>
      <c r="Q34" s="344" t="str">
        <f>$H20</f>
        <v/>
      </c>
      <c r="R34" s="344"/>
      <c r="S34" s="344" t="str">
        <f>H21</f>
        <v/>
      </c>
      <c r="T34" s="344"/>
    </row>
    <row r="35" spans="3:24" ht="13" x14ac:dyDescent="0.3">
      <c r="C35" s="349" t="s">
        <v>114</v>
      </c>
      <c r="D35" s="349"/>
      <c r="E35" s="349"/>
      <c r="F35" s="349"/>
      <c r="G35" s="344" t="str">
        <f>$I15</f>
        <v/>
      </c>
      <c r="H35" s="344"/>
      <c r="I35" s="344" t="str">
        <f>$I16</f>
        <v/>
      </c>
      <c r="J35" s="344"/>
      <c r="K35" s="344" t="str">
        <f>$I17</f>
        <v/>
      </c>
      <c r="L35" s="344"/>
      <c r="M35" s="344" t="str">
        <f>$I18</f>
        <v/>
      </c>
      <c r="N35" s="344"/>
      <c r="O35" s="344" t="str">
        <f>$I19</f>
        <v/>
      </c>
      <c r="P35" s="344"/>
      <c r="Q35" s="344" t="str">
        <f>$I20</f>
        <v/>
      </c>
      <c r="R35" s="344"/>
      <c r="S35" s="344" t="str">
        <f>$I21</f>
        <v/>
      </c>
      <c r="T35" s="344"/>
    </row>
    <row r="36" spans="3:24" ht="13" x14ac:dyDescent="0.3">
      <c r="C36" s="349" t="s">
        <v>14</v>
      </c>
      <c r="D36" s="349"/>
      <c r="E36" s="349"/>
      <c r="F36" s="349"/>
      <c r="G36" s="344" t="str">
        <f>J15</f>
        <v/>
      </c>
      <c r="H36" s="344"/>
      <c r="I36" s="344" t="str">
        <f>J16</f>
        <v/>
      </c>
      <c r="J36" s="344"/>
      <c r="K36" s="344" t="str">
        <f>J17</f>
        <v/>
      </c>
      <c r="L36" s="344"/>
      <c r="M36" s="344" t="str">
        <f>J18</f>
        <v/>
      </c>
      <c r="N36" s="344"/>
      <c r="O36" s="344" t="str">
        <f>J19</f>
        <v/>
      </c>
      <c r="P36" s="344"/>
      <c r="Q36" s="344" t="str">
        <f>J20</f>
        <v/>
      </c>
      <c r="R36" s="344"/>
      <c r="S36" s="344" t="str">
        <f>J21</f>
        <v/>
      </c>
      <c r="T36" s="344"/>
      <c r="U36" s="171"/>
      <c r="V36" s="171"/>
      <c r="W36" s="345"/>
      <c r="X36" s="345"/>
    </row>
    <row r="38" spans="3:24" ht="13" x14ac:dyDescent="0.3">
      <c r="M38" s="22">
        <f>beginblad!$C$7</f>
        <v>2021</v>
      </c>
      <c r="O38" s="22">
        <f>beginblad!$M$7</f>
        <v>2022</v>
      </c>
      <c r="S38" s="348" t="str">
        <f>beginblad!$H$7</f>
        <v>PROEFSCHOOL</v>
      </c>
      <c r="T38" s="348"/>
      <c r="U38" s="348"/>
    </row>
  </sheetData>
  <sheetProtection sheet="1" objects="1" scenarios="1"/>
  <mergeCells count="40">
    <mergeCell ref="W36:X36"/>
    <mergeCell ref="S38:U38"/>
    <mergeCell ref="Q35:R35"/>
    <mergeCell ref="S35:T35"/>
    <mergeCell ref="C36:F36"/>
    <mergeCell ref="G36:H36"/>
    <mergeCell ref="I36:J36"/>
    <mergeCell ref="K36:L36"/>
    <mergeCell ref="M36:N36"/>
    <mergeCell ref="O36:P36"/>
    <mergeCell ref="Q36:R36"/>
    <mergeCell ref="S36:T36"/>
    <mergeCell ref="M34:N34"/>
    <mergeCell ref="O34:P34"/>
    <mergeCell ref="Q34:R34"/>
    <mergeCell ref="S34:T34"/>
    <mergeCell ref="C35:F35"/>
    <mergeCell ref="G35:H35"/>
    <mergeCell ref="I35:J35"/>
    <mergeCell ref="K35:L35"/>
    <mergeCell ref="M35:N35"/>
    <mergeCell ref="O35:P35"/>
    <mergeCell ref="K34:L34"/>
    <mergeCell ref="B19:D19"/>
    <mergeCell ref="B20:D20"/>
    <mergeCell ref="C34:F34"/>
    <mergeCell ref="G34:H34"/>
    <mergeCell ref="I34:J34"/>
    <mergeCell ref="B17:D17"/>
    <mergeCell ref="B2:D2"/>
    <mergeCell ref="H4:P4"/>
    <mergeCell ref="B5:D5"/>
    <mergeCell ref="B6:D6"/>
    <mergeCell ref="B7:D7"/>
    <mergeCell ref="B8:D9"/>
    <mergeCell ref="B10:D10"/>
    <mergeCell ref="B12:D12"/>
    <mergeCell ref="B13:D13"/>
    <mergeCell ref="B14:D14"/>
    <mergeCell ref="B15:D16"/>
  </mergeCells>
  <conditionalFormatting sqref="G36:T36">
    <cfRule type="cellIs" dxfId="11" priority="5" stopIfTrue="1" operator="between">
      <formula>0</formula>
      <formula>0.25</formula>
    </cfRule>
    <cfRule type="cellIs" dxfId="10" priority="6" stopIfTrue="1" operator="between">
      <formula>0.5</formula>
      <formula>0.75</formula>
    </cfRule>
    <cfRule type="cellIs" dxfId="9" priority="7" stopIfTrue="1" operator="between">
      <formula>0.75</formula>
      <formula>1</formula>
    </cfRule>
  </conditionalFormatting>
  <conditionalFormatting sqref="G34:T35">
    <cfRule type="cellIs" dxfId="8" priority="2" stopIfTrue="1" operator="between">
      <formula>0</formula>
      <formula>0.25</formula>
    </cfRule>
    <cfRule type="cellIs" dxfId="7" priority="3" stopIfTrue="1" operator="between">
      <formula>0.5</formula>
      <formula>0.75</formula>
    </cfRule>
    <cfRule type="cellIs" dxfId="6" priority="4" stopIfTrue="1" operator="between">
      <formula>0.75</formula>
      <formula>1</formula>
    </cfRule>
  </conditionalFormatting>
  <conditionalFormatting sqref="N14:Q14">
    <cfRule type="cellIs" dxfId="5" priority="1" stopIfTrue="1" operator="greaterThanOrEqual">
      <formula>0.2</formula>
    </cfRule>
  </conditionalFormatting>
  <pageMargins left="0.11811023622047245" right="0.19685039370078741" top="2.0078740157480315" bottom="0.98425196850393704" header="0.94488188976377963" footer="0.51181102362204722"/>
  <pageSetup paperSize="9" scale="84" orientation="landscape" horizontalDpi="4294967293" r:id="rId1"/>
  <headerFooter alignWithMargins="0">
    <oddHeader>&amp;C&amp;"Arial,Vet"&amp;14Groep 3 t/m 8 - Rekenen - wiskunde</oddHeader>
    <oddFooter>&amp;L&amp;8meesterharrie.nl</oddFooter>
  </headerFooter>
  <colBreaks count="1" manualBreakCount="1">
    <brk id="22" min="2" max="35" man="1"/>
  </colBreaks>
  <drawing r:id="rId2"/>
  <legacyDrawing r:id="rId3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3AC0E-D820-4124-ABB2-F783395F7EAF}">
  <dimension ref="B1:P81"/>
  <sheetViews>
    <sheetView showGridLines="0" showRowColHeaders="0" zoomScaleNormal="100" workbookViewId="0">
      <selection activeCell="B2" sqref="B2"/>
    </sheetView>
  </sheetViews>
  <sheetFormatPr defaultRowHeight="12.5" x14ac:dyDescent="0.25"/>
  <cols>
    <col min="1" max="1" width="1.7265625" customWidth="1"/>
    <col min="2" max="2" width="16.1796875" bestFit="1" customWidth="1"/>
    <col min="3" max="8" width="16.26953125" customWidth="1"/>
  </cols>
  <sheetData>
    <row r="1" spans="2:9" ht="30" customHeight="1" x14ac:dyDescent="0.25"/>
    <row r="2" spans="2:9" s="51" customFormat="1" ht="13" x14ac:dyDescent="0.3">
      <c r="B2" s="104" t="s">
        <v>25</v>
      </c>
      <c r="C2" s="80"/>
      <c r="D2"/>
    </row>
    <row r="5" spans="2:9" s="51" customFormat="1" x14ac:dyDescent="0.25">
      <c r="B5" s="50" t="s">
        <v>15</v>
      </c>
    </row>
    <row r="6" spans="2:9" ht="13" x14ac:dyDescent="0.3">
      <c r="B6" s="105" t="s">
        <v>24</v>
      </c>
      <c r="C6" s="1" t="str">
        <f>IF('woorden lezen 3-8 (3)'!G36=0,"",IF('woorden lezen 3-8 (3)'!G36&lt;50%,"woorden lezen",IF('woorden lezen 3-8 (3)'!G36&gt;=50%,"")))</f>
        <v/>
      </c>
      <c r="D6" s="1" t="str">
        <f>IF('begr. lezen 3-8 (3)'!G36=0,"",IF('begr. lezen 3-8 (3)'!G36&lt;50%,"begr. lezen",IF('begr. lezen 3-8 (3)'!G36&gt;=50%,"")))</f>
        <v/>
      </c>
      <c r="E6" s="1" t="str">
        <f>IF('woordenschat 3-8 (3)'!G36=0,"",IF('woordenschat 3-8 (3)'!G36&lt;50%,"woordenschat",IF('woordenschat 3-8 (3)'!G36&gt;=50%,"")))</f>
        <v/>
      </c>
      <c r="F6" s="1" t="str">
        <f>IF('spellen 3-8 (3)'!H36=0,"",IF('spellen 3-8 (3)'!H36&lt;50%,"spellen",IF('spellen 3-8 (3)'!H36&gt;=50%,"")))</f>
        <v/>
      </c>
      <c r="G6" s="1" t="str">
        <f>IF('hoofdrekenen 3-8 (3)'!G36=0,"",IF('hoofdrekenen 3-8 (3)'!G36&lt;50%,"hoofdrekenen",IF('hoofdrekenen 3-8 (3)'!G36&gt;=50%,"")))</f>
        <v/>
      </c>
      <c r="H6" s="1" t="str">
        <f>IF('rekenen-wiskunde 3-8 (3)'!G34=0,"",IF('rekenen-wiskunde 3-8 (3)'!G34&lt;50%,"rekenen-wiskunde",IF('rekenen-wiskunde 3-8 (3)'!G34&gt;=50%,"")))</f>
        <v/>
      </c>
    </row>
    <row r="7" spans="2:9" x14ac:dyDescent="0.25">
      <c r="B7" s="103" t="s">
        <v>109</v>
      </c>
      <c r="C7" s="171" t="str">
        <f>IF('woorden lezen 3-8 (3)'!G36=0,"",IF('woorden lezen 3-8 (3)'!G36&lt;50%,'woorden lezen 3-8 (3)'!G36,IF('woorden lezen 3-8 (3)'!G36&gt;=50%,"")))</f>
        <v/>
      </c>
      <c r="D7" s="171" t="str">
        <f>IF('begr. lezen 3-8 (3)'!G36=0,"",IF('begr. lezen 3-8 (3)'!G36&lt;50%,'begr. lezen 3-8 (3)'!G36,IF('begr. lezen 3-8 (3)'!G36&gt;=50%,"")))</f>
        <v/>
      </c>
      <c r="E7" s="171" t="str">
        <f>IF('woordenschat 3-8 (3)'!G36=0,"",IF('woordenschat 3-8 (3)'!G36&lt;50%,'woordenschat 3-8 (3)'!G36,IF('woordenschat 3-8 (3)'!G36&gt;=50%,"")))</f>
        <v/>
      </c>
      <c r="F7" s="171" t="str">
        <f>IF('spellen 3-8 (3)'!G36=0,"",IF('spellen 3-8 (3)'!G36&lt;50%,'spellen 3-8 (3)'!G36,IF('spellen 3-8 (3)'!G36&gt;=50%,"")))</f>
        <v/>
      </c>
      <c r="G7" s="171" t="str">
        <f>IF('hoofdrekenen 3-8 (3)'!G36=0,"",IF('hoofdrekenen 3-8 (3)'!G36&lt;50%,'hoofdrekenen 3-8 (3)'!G36,IF('hoofdrekenen 3-8 (3)'!G36&gt;=50%,"")))</f>
        <v/>
      </c>
      <c r="H7" s="171" t="str">
        <f>IF('rekenen-wiskunde 3-8 (3)'!G34=0,"",IF('rekenen-wiskunde 3-8 (3)'!G34&lt;50%,'rekenen-wiskunde 3-8 (3)'!G34,IF('rekenen-wiskunde 3-8 (3)'!G34&gt;=50%,"")))</f>
        <v/>
      </c>
    </row>
    <row r="8" spans="2:9" x14ac:dyDescent="0.25">
      <c r="B8" s="52" t="s">
        <v>25</v>
      </c>
      <c r="C8" s="10"/>
      <c r="D8" s="10"/>
      <c r="E8" s="10"/>
      <c r="F8" s="10"/>
      <c r="G8" s="10"/>
      <c r="H8" s="10"/>
      <c r="I8" s="10"/>
    </row>
    <row r="9" spans="2:9" x14ac:dyDescent="0.25">
      <c r="C9" s="10"/>
      <c r="D9" s="10"/>
      <c r="E9" s="10"/>
      <c r="F9" s="10"/>
      <c r="G9" s="10"/>
      <c r="H9" s="10"/>
      <c r="I9" s="10"/>
    </row>
    <row r="10" spans="2:9" x14ac:dyDescent="0.25">
      <c r="C10" s="10"/>
      <c r="D10" s="10"/>
      <c r="E10" s="10"/>
      <c r="F10" s="10"/>
      <c r="G10" s="10"/>
      <c r="H10" s="10"/>
      <c r="I10" s="10"/>
    </row>
    <row r="11" spans="2:9" x14ac:dyDescent="0.25">
      <c r="C11" s="10"/>
      <c r="D11" s="10"/>
      <c r="E11" s="10"/>
      <c r="F11" s="10"/>
      <c r="G11" s="10"/>
      <c r="H11" s="10"/>
      <c r="I11" s="10"/>
    </row>
    <row r="12" spans="2:9" x14ac:dyDescent="0.25">
      <c r="C12" s="10"/>
      <c r="D12" s="10"/>
      <c r="E12" s="10"/>
      <c r="F12" s="10"/>
      <c r="G12" s="10"/>
      <c r="H12" s="10"/>
      <c r="I12" s="10"/>
    </row>
    <row r="15" spans="2:9" s="51" customFormat="1" x14ac:dyDescent="0.25">
      <c r="B15" s="50" t="s">
        <v>16</v>
      </c>
    </row>
    <row r="16" spans="2:9" ht="13" x14ac:dyDescent="0.3">
      <c r="B16" s="105" t="s">
        <v>24</v>
      </c>
      <c r="C16" s="1" t="str">
        <f>IF('woorden lezen 3-8 (3)'!I36=0,"",IF('woorden lezen 3-8 (3)'!I36&lt;50%,"woorden lezen",IF('woorden lezen 3-8 (3)'!I36&gt;=50%,"")))</f>
        <v/>
      </c>
      <c r="D16" s="1" t="str">
        <f>IF('begr. lezen 3-8 (3)'!I36=0,"",IF('begr. lezen 3-8 (3)'!I36&lt;50%,"begr. lezen",IF('begr. lezen 3-8 (3)'!I36&gt;=50%,"")))</f>
        <v/>
      </c>
      <c r="E16" s="1" t="str">
        <f>IF('woordenschat 3-8 (3)'!I36=0,"",IF('woordenschat 3-8 (3)'!I36&lt;50%,"woordenschat",IF('woordenschat 3-8 (3)'!I36&gt;=50%,"")))</f>
        <v/>
      </c>
      <c r="F16" s="1" t="str">
        <f>IF('spellen 3-8 (3)'!I36=0,"",IF('spellen 3-8 (3)'!I36&lt;50%,"spellen",IF('spellen 3-8 (3)'!I36&gt;=50%,"")))</f>
        <v/>
      </c>
      <c r="G16" s="1" t="str">
        <f>IF('hoofdrekenen 3-8 (3)'!I36=0,"",IF('hoofdrekenen 3-8 (3)'!I36&lt;50%,"hoofdrekenen",IF('hoofdrekenen 3-8 (3)'!I36&gt;=50%,"")))</f>
        <v/>
      </c>
      <c r="H16" s="1" t="str">
        <f>IF('rekenen-wiskunde 3-8 (3)'!I34=0,"",IF('rekenen-wiskunde 3-8 (3)'!I34&lt;50%,"rekenen-wiskunde",IF('rekenen-wiskunde 3-8 (3)'!I34&gt;=50%,"")))</f>
        <v/>
      </c>
    </row>
    <row r="17" spans="2:9" x14ac:dyDescent="0.25">
      <c r="B17" s="103" t="s">
        <v>109</v>
      </c>
      <c r="C17" s="171" t="str">
        <f>IF('woorden lezen 3-8 (3)'!I36=0,"",IF('woorden lezen 3-8 (3)'!I36&lt;50%,'woorden lezen 3-8 (3)'!I36,IF('woorden lezen 3-8 (3)'!I36&gt;=50%,"")))</f>
        <v/>
      </c>
      <c r="D17" s="171" t="str">
        <f>IF('begr. lezen 3-8 (3)'!I36=0,"",IF('begr. lezen 3-8 (3)'!I36&lt;50%,'begr. lezen 3-8 (3)'!I36,IF('begr. lezen 3-8 (3)'!I36&gt;=50%,"")))</f>
        <v/>
      </c>
      <c r="E17" s="171" t="str">
        <f>IF('woordenschat 3-8 (3)'!I36=0,"",IF('woordenschat 3-8 (3)'!I36&lt;50%,'woordenschat 3-8 (3)'!I36,IF('woordenschat 3-8 (3)'!I36&gt;=50%,"")))</f>
        <v/>
      </c>
      <c r="F17" s="171" t="str">
        <f>IF('spellen 3-8 (3)'!I36=0,"",IF('spellen 3-8 (3)'!I36&lt;50%,'spellen 3-8 (3)'!I36,IF('spellen 3-8 (3)'!I36&gt;=50%,"")))</f>
        <v/>
      </c>
      <c r="G17" s="171" t="str">
        <f>IF('hoofdrekenen 3-8 (3)'!I36=0,"",IF('hoofdrekenen 3-8 (3)'!I36&lt;50%,'hoofdrekenen 3-8 (3)'!I36,IF('hoofdrekenen 3-8 (3)'!I36&gt;=50%,"")))</f>
        <v/>
      </c>
      <c r="H17" s="171" t="str">
        <f>IF('rekenen-wiskunde 3-8 (3)'!I34=0,"",IF('rekenen-wiskunde 3-8 (3)'!I34&lt;50%,'rekenen-wiskunde 3-8 (3)'!I34,IF('rekenen-wiskunde 3-8 (3)'!I34&gt;=50%,"")))</f>
        <v/>
      </c>
    </row>
    <row r="18" spans="2:9" x14ac:dyDescent="0.25">
      <c r="B18" s="52" t="s">
        <v>25</v>
      </c>
      <c r="C18" s="10"/>
      <c r="D18" s="10"/>
      <c r="E18" s="10"/>
      <c r="F18" s="10"/>
      <c r="G18" s="10"/>
      <c r="H18" s="10"/>
      <c r="I18" s="10"/>
    </row>
    <row r="19" spans="2:9" x14ac:dyDescent="0.25">
      <c r="C19" s="10"/>
      <c r="D19" s="10"/>
      <c r="E19" s="10"/>
      <c r="F19" s="10"/>
      <c r="G19" s="10"/>
      <c r="H19" s="10"/>
      <c r="I19" s="10"/>
    </row>
    <row r="20" spans="2:9" x14ac:dyDescent="0.25">
      <c r="C20" s="10"/>
      <c r="D20" s="10"/>
      <c r="E20" s="10"/>
      <c r="F20" s="10"/>
      <c r="G20" s="10"/>
      <c r="H20" s="10"/>
      <c r="I20" s="10"/>
    </row>
    <row r="21" spans="2:9" x14ac:dyDescent="0.25">
      <c r="C21" s="10"/>
      <c r="D21" s="10"/>
      <c r="E21" s="10"/>
      <c r="F21" s="10"/>
      <c r="G21" s="10"/>
      <c r="H21" s="10"/>
      <c r="I21" s="10"/>
    </row>
    <row r="22" spans="2:9" x14ac:dyDescent="0.25">
      <c r="C22" s="10"/>
      <c r="D22" s="10"/>
      <c r="E22" s="10"/>
      <c r="F22" s="10"/>
      <c r="G22" s="10"/>
      <c r="H22" s="10"/>
      <c r="I22" s="10"/>
    </row>
    <row r="25" spans="2:9" s="51" customFormat="1" x14ac:dyDescent="0.25">
      <c r="B25" s="50" t="s">
        <v>17</v>
      </c>
    </row>
    <row r="26" spans="2:9" ht="13" x14ac:dyDescent="0.3">
      <c r="B26" s="105" t="s">
        <v>24</v>
      </c>
      <c r="C26" s="1" t="str">
        <f>IF('woorden lezen 3-8 (3)'!K36=0,"",IF('woorden lezen 3-8 (3)'!K36&lt;50%,"woorden lezen",IF('woorden lezen 3-8 (3)'!K36&gt;=50%,"")))</f>
        <v/>
      </c>
      <c r="D26" s="1" t="str">
        <f>IF('begr. lezen 3-8 (3)'!K36=0,"",IF('begr. lezen 3-8 (3)'!K36&lt;50%,"begr. lezen",IF('begr. lezen 3-8 (3)'!K36&gt;=50%,"")))</f>
        <v/>
      </c>
      <c r="E26" s="1" t="str">
        <f>IF('woordenschat 3-8 (3)'!K36=0,"",IF('woordenschat 3-8 (3)'!K36&lt;50%,"woordenschat",IF('woordenschat 3-8 (3)'!K36&gt;=50%,"")))</f>
        <v/>
      </c>
      <c r="F26" s="1" t="str">
        <f>IF('spellen 3-8 (3)'!K36=0,"",IF('spellen 3-8 (3)'!K36&lt;50%,"spellen",IF('spellen 3-8 (3)'!K36&gt;=50%,"")))</f>
        <v/>
      </c>
      <c r="G26" s="1" t="str">
        <f>IF('hoofdrekenen 3-8 (3)'!K36=0,"",IF('hoofdrekenen 3-8 (3)'!K36&lt;50%,"hoofdrekenen",IF('hoofdrekenen 3-8 (3)'!K36&gt;=50%,"")))</f>
        <v/>
      </c>
      <c r="H26" s="1" t="str">
        <f>IF('rekenen-wiskunde 3-8 (3)'!K34=0,"",IF('rekenen-wiskunde 3-8 (3)'!K34&lt;50%,"rekenen-wiskunde",IF('rekenen-wiskunde 3-8 (3)'!K34&gt;=50%,"")))</f>
        <v/>
      </c>
    </row>
    <row r="27" spans="2:9" x14ac:dyDescent="0.25">
      <c r="B27" s="103" t="s">
        <v>109</v>
      </c>
      <c r="C27" s="171" t="str">
        <f>IF('woorden lezen 3-8 (3)'!K36=0,"",IF('woorden lezen 3-8 (3)'!K36&lt;50%,'woorden lezen 3-8 (3)'!K36,IF('woorden lezen 3-8 (3)'!K36&gt;=50%,"")))</f>
        <v/>
      </c>
      <c r="D27" s="171" t="str">
        <f>IF('begr. lezen 3-8 (3)'!K36=0,"",IF('begr. lezen 3-8 (3)'!K36&lt;50%,'begr. lezen 3-8 (3)'!K36,IF('begr. lezen 3-8 (3)'!K36&gt;=50%,"")))</f>
        <v/>
      </c>
      <c r="E27" s="171" t="str">
        <f>IF('woordenschat 3-8 (3)'!K36=0,"",IF('woordenschat 3-8 (3)'!K36&lt;50%,'woordenschat 3-8 (3)'!K36,IF('woordenschat 3-8 (3)'!K36&gt;=50%,"")))</f>
        <v/>
      </c>
      <c r="F27" s="171" t="str">
        <f>IF('spellen 3-8 (3)'!K36=0,"",IF('spellen 3-8 (3)'!K36&lt;50%,'spellen 3-8 (3)'!K36,IF('spellen 3-8 (3)'!K36&gt;=50%,"")))</f>
        <v/>
      </c>
      <c r="G27" s="171" t="str">
        <f>IF('hoofdrekenen 3-8 (3)'!K36=0,"",IF('hoofdrekenen 3-8 (3)'!K36&lt;50%,'hoofdrekenen 3-8 (3)'!K36,IF('hoofdrekenen 3-8 (3)'!K36&gt;=50%,"")))</f>
        <v/>
      </c>
      <c r="H27" s="171" t="str">
        <f>IF('rekenen-wiskunde 3-8 (3)'!K34=0,"",IF('rekenen-wiskunde 3-8 (3)'!K34&lt;50%,'rekenen-wiskunde 3-8 (3)'!K34,IF('rekenen-wiskunde 3-8 (3)'!K34&gt;=50%,"")))</f>
        <v/>
      </c>
    </row>
    <row r="28" spans="2:9" x14ac:dyDescent="0.25">
      <c r="B28" s="52" t="s">
        <v>25</v>
      </c>
      <c r="C28" s="10"/>
      <c r="D28" s="10"/>
      <c r="E28" s="10"/>
      <c r="F28" s="10"/>
      <c r="G28" s="10"/>
      <c r="H28" s="10"/>
      <c r="I28" s="10"/>
    </row>
    <row r="29" spans="2:9" x14ac:dyDescent="0.25">
      <c r="C29" s="10"/>
      <c r="D29" s="10"/>
      <c r="E29" s="10"/>
      <c r="F29" s="10"/>
      <c r="G29" s="10"/>
      <c r="H29" s="10"/>
      <c r="I29" s="10"/>
    </row>
    <row r="30" spans="2:9" x14ac:dyDescent="0.25">
      <c r="C30" s="10"/>
      <c r="D30" s="10"/>
      <c r="E30" s="10"/>
      <c r="F30" s="10"/>
      <c r="G30" s="10"/>
      <c r="H30" s="10"/>
      <c r="I30" s="10"/>
    </row>
    <row r="31" spans="2:9" x14ac:dyDescent="0.25">
      <c r="C31" s="10"/>
      <c r="D31" s="10"/>
      <c r="E31" s="10"/>
      <c r="F31" s="10"/>
      <c r="G31" s="10"/>
      <c r="H31" s="10"/>
      <c r="I31" s="10"/>
    </row>
    <row r="32" spans="2:9" x14ac:dyDescent="0.25">
      <c r="C32" s="10"/>
      <c r="D32" s="10"/>
      <c r="E32" s="10"/>
      <c r="F32" s="10"/>
      <c r="G32" s="10"/>
      <c r="H32" s="10"/>
      <c r="I32" s="10"/>
    </row>
    <row r="35" spans="2:16" x14ac:dyDescent="0.25">
      <c r="B35" t="s">
        <v>22</v>
      </c>
    </row>
    <row r="36" spans="2:16" ht="13" x14ac:dyDescent="0.3">
      <c r="D36" s="167">
        <f>'beginblad (3)'!$C$7</f>
        <v>2023</v>
      </c>
      <c r="E36" s="61"/>
      <c r="F36" s="192">
        <f>'beginblad (3)'!$M$7</f>
        <v>2024</v>
      </c>
      <c r="J36" s="26"/>
      <c r="P36" s="174"/>
    </row>
    <row r="37" spans="2:16" s="19" customFormat="1" ht="13" x14ac:dyDescent="0.3">
      <c r="D37" s="61"/>
      <c r="F37" s="61"/>
      <c r="J37" s="61"/>
      <c r="P37" s="170"/>
    </row>
    <row r="38" spans="2:16" s="19" customFormat="1" ht="13" x14ac:dyDescent="0.3">
      <c r="C38" s="61"/>
      <c r="E38" s="61"/>
      <c r="F38" s="351"/>
      <c r="G38" s="351"/>
      <c r="H38" s="351"/>
      <c r="J38" s="61"/>
      <c r="P38" s="170"/>
    </row>
    <row r="39" spans="2:16" s="51" customFormat="1" x14ac:dyDescent="0.25">
      <c r="B39" s="50" t="s">
        <v>18</v>
      </c>
    </row>
    <row r="40" spans="2:16" ht="13" x14ac:dyDescent="0.3">
      <c r="B40" s="105" t="s">
        <v>24</v>
      </c>
      <c r="C40" s="1" t="str">
        <f>IF('woorden lezen 3-8 (3)'!M36=0,"",IF('woorden lezen 3-8 (3)'!M36&lt;50%,"woorden lezen",IF('woorden lezen 3-8 (3)'!M36&gt;=50%,"")))</f>
        <v/>
      </c>
      <c r="D40" s="1" t="str">
        <f>IF('begr. lezen 3-8 (3)'!M36=0,"",IF('begr. lezen 3-8 (3)'!M36&lt;50%,"begr. lezen",IF('begr. lezen 3-8 (3)'!M36&gt;=50%,"")))</f>
        <v/>
      </c>
      <c r="E40" s="1" t="str">
        <f>IF('woordenschat 3-8 (3)'!M36=0,"",IF('woordenschat 3-8 (3)'!M36&lt;50%,"woordenschat",IF('woordenschat 3-8 (3)'!M36&gt;=50%,"")))</f>
        <v/>
      </c>
      <c r="F40" s="1" t="str">
        <f>IF('spellen 3-8 (3)'!M36=0,"",IF('spellen 3-8 (3)'!M36&lt;50%,"spellen",IF('spellen 3-8 (3)'!M36&gt;=50%,"")))</f>
        <v/>
      </c>
      <c r="G40" s="1" t="str">
        <f>IF('hoofdrekenen 3-8 (3)'!M36=0,"",IF('hoofdrekenen 3-8 (3)'!M36&lt;50%,"hoofdrekenen",IF('hoofdrekenen 3-8 (3)'!M36&gt;=50%,"")))</f>
        <v/>
      </c>
      <c r="H40" s="1" t="str">
        <f>IF('rekenen-wiskunde 3-8 (3)'!M34=0,"",IF('rekenen-wiskunde 3-8 (3)'!M34&lt;50%,"rekenen-wiskunde",IF('rekenen-wiskunde 3-8 (3)'!M34&gt;=50%,"")))</f>
        <v/>
      </c>
    </row>
    <row r="41" spans="2:16" s="19" customFormat="1" x14ac:dyDescent="0.25">
      <c r="B41" s="103" t="s">
        <v>109</v>
      </c>
      <c r="C41" s="171" t="str">
        <f>IF('woorden lezen 3-8 (3)'!M36=0,"",IF('woorden lezen 3-8 (3)'!M36&lt;50%,'woorden lezen 3-8 (3)'!M36,IF('woorden lezen 3-8 (3)'!M36&gt;=50%,"")))</f>
        <v/>
      </c>
      <c r="D41" s="171" t="str">
        <f>IF('begr. lezen 3-8 (3)'!M36=0,"",IF('begr. lezen 3-8 (3)'!M36&lt;50%,'begr. lezen 3-8 (3)'!M36,IF('begr. lezen 3-8 (3)'!M36&gt;=50%,"")))</f>
        <v/>
      </c>
      <c r="E41" s="171" t="str">
        <f>IF('woordenschat 3-8 (3)'!M36=0,"",IF('woordenschat 3-8 (3)'!M36&lt;50%,'woordenschat 3-8 (3)'!M36,IF('woordenschat 3-8 (3)'!M36&gt;=50%,"")))</f>
        <v/>
      </c>
      <c r="F41" s="171" t="str">
        <f>IF('spellen 3-8 (3)'!M36=0,"",IF('spellen 3-8 (3)'!M36&lt;50%,'spellen 3-8 (3)'!M36,IF('spellen 3-8 (3)'!M36&gt;=50%,"")))</f>
        <v/>
      </c>
      <c r="G41" s="171" t="str">
        <f>IF('hoofdrekenen 3-8 (3)'!M36=0,"",IF('hoofdrekenen 3-8 (3)'!M36&lt;50%,'hoofdrekenen 3-8 (3)'!M36,IF('hoofdrekenen 3-8 (3)'!M36&gt;=50%,"")))</f>
        <v/>
      </c>
      <c r="H41" s="171" t="str">
        <f>IF('rekenen-wiskunde 3-8 (3)'!M34=0,"",IF('rekenen-wiskunde 3-8 (3)'!M34&lt;50%,'rekenen-wiskunde 3-8 (3)'!M34,IF('rekenen-wiskunde 3-8 (3)'!M34&gt;=50%,"")))</f>
        <v/>
      </c>
    </row>
    <row r="42" spans="2:16" x14ac:dyDescent="0.25">
      <c r="B42" s="52" t="s">
        <v>25</v>
      </c>
      <c r="C42" s="10"/>
      <c r="D42" s="10"/>
      <c r="E42" s="10"/>
      <c r="F42" s="10"/>
      <c r="G42" s="10"/>
      <c r="H42" s="10"/>
      <c r="I42" s="10"/>
    </row>
    <row r="43" spans="2:16" x14ac:dyDescent="0.25">
      <c r="C43" s="10"/>
      <c r="D43" s="10"/>
      <c r="E43" s="10"/>
      <c r="F43" s="10"/>
      <c r="G43" s="10"/>
      <c r="H43" s="10"/>
      <c r="I43" s="10"/>
    </row>
    <row r="44" spans="2:16" x14ac:dyDescent="0.25">
      <c r="C44" s="10"/>
      <c r="D44" s="10"/>
      <c r="E44" s="10"/>
      <c r="F44" s="10"/>
      <c r="G44" s="10"/>
      <c r="H44" s="10"/>
      <c r="I44" s="10"/>
    </row>
    <row r="45" spans="2:16" x14ac:dyDescent="0.25">
      <c r="C45" s="10"/>
      <c r="D45" s="10"/>
      <c r="E45" s="10"/>
      <c r="F45" s="10"/>
      <c r="G45" s="10"/>
      <c r="H45" s="10"/>
      <c r="I45" s="10"/>
    </row>
    <row r="46" spans="2:16" x14ac:dyDescent="0.25">
      <c r="C46" s="10"/>
      <c r="D46" s="10"/>
      <c r="E46" s="10"/>
      <c r="F46" s="10"/>
      <c r="G46" s="10"/>
      <c r="H46" s="10"/>
      <c r="I46" s="10"/>
      <c r="J46" s="1"/>
    </row>
    <row r="49" spans="2:9" s="51" customFormat="1" x14ac:dyDescent="0.25">
      <c r="B49" s="50" t="s">
        <v>19</v>
      </c>
    </row>
    <row r="50" spans="2:9" ht="13" x14ac:dyDescent="0.3">
      <c r="B50" s="105" t="s">
        <v>24</v>
      </c>
      <c r="C50" s="1" t="str">
        <f>IF('woorden lezen 3-8 (3)'!O36=0,"",IF('woorden lezen 3-8 (3)'!O36&lt;50%,"woorden lezen",IF('woorden lezen 3-8 (3)'!O36&gt;=50%,"")))</f>
        <v/>
      </c>
      <c r="D50" s="1" t="str">
        <f>IF('begr. lezen 3-8 (3)'!O36=0,"",IF('begr. lezen 3-8 (3)'!O36&lt;50%,"begr. lezen",IF('begr. lezen 3-8 (3)'!O36&gt;=50%,"")))</f>
        <v/>
      </c>
      <c r="E50" s="1" t="str">
        <f>IF('woordenschat 3-8 (3)'!O36=0,"",IF('woordenschat 3-8 (3)'!O36&lt;50%,"woordenschat",IF('woordenschat 3-8 (3)'!O36&gt;=50%,"")))</f>
        <v/>
      </c>
      <c r="F50" s="1" t="str">
        <f>IF('spellen 3-8 (3)'!O36=0,"",IF('spellen 3-8 (3)'!O36&lt;50%,"spellen",IF('spellen 3-8 (3)'!O36&gt;=50%,"")))</f>
        <v/>
      </c>
      <c r="G50" s="1" t="str">
        <f>IF('hoofdrekenen 3-8 (3)'!O36=0,"",IF('hoofdrekenen 3-8 (3)'!O36&lt;50%,"hoofdrekenen",IF('hoofdrekenen 3-8 (3)'!O36&gt;=50%,"")))</f>
        <v/>
      </c>
      <c r="H50" s="1" t="str">
        <f>IF('rekenen-wiskunde 3-8 (3)'!O34=0,"",IF('rekenen-wiskunde 3-8 (3)'!O34&lt;50%,"rekenen-wiskunde",IF('rekenen-wiskunde 3-8 (3)'!O34&gt;=50%,"")))</f>
        <v/>
      </c>
    </row>
    <row r="51" spans="2:9" s="59" customFormat="1" x14ac:dyDescent="0.25">
      <c r="B51" s="103" t="s">
        <v>109</v>
      </c>
      <c r="C51" s="177" t="str">
        <f>IF('woorden lezen 3-8 (3)'!O36=0,"",IF('woorden lezen 3-8 (3)'!O36&lt;50%,'woorden lezen 3-8 (3)'!O36,IF('woorden lezen 3-8 (3)'!O36&gt;=50%,"")))</f>
        <v/>
      </c>
      <c r="D51" s="177" t="str">
        <f>IF('begr. lezen 3-8 (3)'!O36=0,"",IF('begr. lezen 3-8 (3)'!O36&lt;50%,'begr. lezen 3-8 (3)'!O36,IF('begr. lezen 3-8 (3)'!O36&gt;=50%,"")))</f>
        <v/>
      </c>
      <c r="E51" s="177" t="str">
        <f>IF('woordenschat 3-8 (3)'!O36=0,"",IF('woordenschat 3-8 (3)'!O36&lt;50%,'woordenschat 3-8 (3)'!O36,IF('woordenschat 3-8 (3)'!O36&gt;=50%,"")))</f>
        <v/>
      </c>
      <c r="F51" s="177" t="str">
        <f>IF('spellen 3-8 (3)'!O36=0,"",IF('spellen 3-8 (3)'!O36&lt;50%,'spellen 3-8 (3)'!O36,IF('spellen 3-8 (3)'!O36&gt;=50%,"")))</f>
        <v/>
      </c>
      <c r="G51" s="177" t="str">
        <f>IF('hoofdrekenen 3-8 (3)'!O36=0,"",IF('hoofdrekenen 3-8 (3)'!O36&lt;50%,'hoofdrekenen 3-8 (3)'!O36,IF('hoofdrekenen 3-8 (3)'!O36&gt;=50%,"")))</f>
        <v/>
      </c>
      <c r="H51" s="177" t="str">
        <f>IF('rekenen-wiskunde 3-8 (3)'!O34=0,"",IF('rekenen-wiskunde 3-8 (3)'!O34&lt;50%,'rekenen-wiskunde 3-8 (3)'!O34,IF('rekenen-wiskunde 3-8 (3)'!O34&gt;=50%,"")))</f>
        <v/>
      </c>
    </row>
    <row r="52" spans="2:9" x14ac:dyDescent="0.25">
      <c r="B52" s="52" t="s">
        <v>25</v>
      </c>
      <c r="C52" s="10"/>
      <c r="D52" s="10"/>
      <c r="E52" s="10"/>
      <c r="F52" s="10"/>
      <c r="G52" s="10"/>
      <c r="H52" s="10"/>
      <c r="I52" s="10"/>
    </row>
    <row r="53" spans="2:9" x14ac:dyDescent="0.25">
      <c r="C53" s="10"/>
      <c r="D53" s="10"/>
      <c r="E53" s="10"/>
      <c r="F53" s="10"/>
      <c r="G53" s="10"/>
      <c r="H53" s="10"/>
      <c r="I53" s="10"/>
    </row>
    <row r="54" spans="2:9" x14ac:dyDescent="0.25">
      <c r="C54" s="10"/>
      <c r="D54" s="10"/>
      <c r="E54" s="10"/>
      <c r="F54" s="10"/>
      <c r="G54" s="10"/>
      <c r="H54" s="10"/>
      <c r="I54" s="10"/>
    </row>
    <row r="55" spans="2:9" x14ac:dyDescent="0.25">
      <c r="C55" s="10"/>
      <c r="D55" s="10"/>
      <c r="E55" s="10"/>
      <c r="F55" s="10"/>
      <c r="G55" s="10"/>
      <c r="H55" s="10"/>
      <c r="I55" s="10"/>
    </row>
    <row r="56" spans="2:9" x14ac:dyDescent="0.25">
      <c r="C56" s="10"/>
      <c r="D56" s="10"/>
      <c r="E56" s="10"/>
      <c r="F56" s="10"/>
      <c r="G56" s="10"/>
      <c r="H56" s="10"/>
      <c r="I56" s="10"/>
    </row>
    <row r="59" spans="2:9" s="51" customFormat="1" x14ac:dyDescent="0.25">
      <c r="B59" s="50" t="s">
        <v>20</v>
      </c>
    </row>
    <row r="60" spans="2:9" ht="13" x14ac:dyDescent="0.3">
      <c r="B60" s="105" t="s">
        <v>24</v>
      </c>
      <c r="C60" s="1" t="str">
        <f>IF('woorden lezen 3-8 (3)'!Q36=0,"",IF('woorden lezen 3-8 (3)'!Q36&lt;50%,"woorden lezen",IF('woorden lezen 3-8 (3)'!Q36&gt;=50%,"")))</f>
        <v/>
      </c>
      <c r="D60" s="1" t="str">
        <f>IF('begr. lezen 3-8 (3)'!Q36=0,"",IF('begr. lezen 3-8 (3)'!Q36&lt;50%,"begr. lezen",IF('begr. lezen 3-8 (3)'!Q36&gt;=50%,"")))</f>
        <v/>
      </c>
      <c r="E60" s="1" t="str">
        <f>IF('woordenschat 3-8 (3)'!Q36=0,"",IF('woordenschat 3-8 (3)'!Q36&lt;50%,"woordenschat",IF('woordenschat 3-8 (3)'!Q36&gt;=50%,"")))</f>
        <v/>
      </c>
      <c r="F60" s="1" t="str">
        <f>IF('spellen 3-8 (3)'!Q36=0,"",IF('spellen 3-8 (3)'!Q36&lt;50%,"spellen",IF('spellen 3-8 (3)'!Q36&gt;=50%,"")))</f>
        <v/>
      </c>
      <c r="G60" s="1" t="str">
        <f>IF('hoofdrekenen 3-8 (3)'!Q36=0,"",IF('hoofdrekenen 3-8 (3)'!Q36&lt;50%,"hoofdrekenen",IF('hoofdrekenen 3-8 (3)'!Q36&gt;=50%,"")))</f>
        <v/>
      </c>
      <c r="H60" s="1" t="str">
        <f>IF('rekenen-wiskunde 3-8 (3)'!Q34=0,"",IF('rekenen-wiskunde 3-8 (3)'!Q34&lt;50%,"rekenen-wiskunde",IF('rekenen-wiskunde 3-8 (3)'!Q34&gt;=50%,"")))</f>
        <v/>
      </c>
    </row>
    <row r="61" spans="2:9" s="59" customFormat="1" x14ac:dyDescent="0.25">
      <c r="B61" s="103" t="s">
        <v>109</v>
      </c>
      <c r="C61" s="171" t="str">
        <f>IF('woorden lezen 3-8 (3)'!Q36=0,"",IF('woorden lezen 3-8 (3)'!Q36&lt;50%,'woorden lezen 3-8 (3)'!Q36,IF('woorden lezen 3-8 (3)'!Q36&gt;=50%,"")))</f>
        <v/>
      </c>
      <c r="D61" s="171" t="str">
        <f>IF('begr. lezen 3-8 (3)'!Q36=0,"",IF('begr. lezen 3-8 (3)'!Q36&lt;50%,'begr. lezen 3-8 (3)'!Q36,IF('begr. lezen 3-8 (3)'!Q36&gt;=50%,"")))</f>
        <v/>
      </c>
      <c r="E61" s="171" t="str">
        <f>IF('woordenschat 3-8 (3)'!Q36=0,"",IF('woordenschat 3-8 (3)'!Q36&lt;50%,'woordenschat 3-8 (3)'!Q36,IF('woordenschat 3-8 (3)'!Q36&gt;=50%,"")))</f>
        <v/>
      </c>
      <c r="F61" s="171" t="str">
        <f>IF('spellen 3-8 (3)'!Q36=0,"",IF('spellen 3-8 (3)'!Q36&lt;50%,'spellen 3-8 (3)'!Q36,IF('spellen 3-8 (3)'!Q36&gt;=50%,"")))</f>
        <v/>
      </c>
      <c r="G61" s="171" t="str">
        <f>IF('hoofdrekenen 3-8 (3)'!Q36=0,"",IF('hoofdrekenen 3-8 (3)'!Q36&lt;50%,'hoofdrekenen 3-8 (3)'!Q36,IF('hoofdrekenen 3-8 (3)'!Q36&gt;=50%,"")))</f>
        <v/>
      </c>
      <c r="H61" s="171" t="str">
        <f>IF('rekenen-wiskunde 3-8 (3)'!Q34=0,"",IF('rekenen-wiskunde 3-8 (3)'!Q34&lt;50%,'rekenen-wiskunde 3-8 (3)'!Q34,IF('rekenen-wiskunde 3-8 (3)'!Q34&gt;=50%,"")))</f>
        <v/>
      </c>
    </row>
    <row r="62" spans="2:9" x14ac:dyDescent="0.25">
      <c r="B62" s="52" t="s">
        <v>25</v>
      </c>
      <c r="C62" s="10"/>
      <c r="D62" s="10"/>
      <c r="E62" s="10"/>
      <c r="F62" s="10"/>
      <c r="G62" s="10"/>
      <c r="H62" s="10"/>
      <c r="I62" s="10"/>
    </row>
    <row r="63" spans="2:9" x14ac:dyDescent="0.25">
      <c r="C63" s="10"/>
      <c r="D63" s="10"/>
      <c r="E63" s="10"/>
      <c r="F63" s="10"/>
      <c r="G63" s="10"/>
      <c r="H63" s="10"/>
      <c r="I63" s="10"/>
    </row>
    <row r="64" spans="2:9" x14ac:dyDescent="0.25">
      <c r="C64" s="10"/>
      <c r="D64" s="10"/>
      <c r="E64" s="10"/>
      <c r="F64" s="10"/>
      <c r="G64" s="10"/>
      <c r="H64" s="10"/>
      <c r="I64" s="10"/>
    </row>
    <row r="65" spans="2:16" x14ac:dyDescent="0.25">
      <c r="C65" s="10"/>
      <c r="D65" s="10"/>
      <c r="E65" s="10"/>
      <c r="F65" s="10"/>
      <c r="G65" s="10"/>
      <c r="H65" s="10"/>
      <c r="I65" s="10"/>
    </row>
    <row r="66" spans="2:16" ht="14.25" customHeight="1" x14ac:dyDescent="0.25">
      <c r="C66" s="10"/>
      <c r="D66" s="10"/>
      <c r="E66" s="10"/>
      <c r="F66" s="10"/>
      <c r="G66" s="10"/>
      <c r="H66" s="10"/>
      <c r="I66" s="10"/>
    </row>
    <row r="68" spans="2:16" x14ac:dyDescent="0.25">
      <c r="B68" s="52" t="s">
        <v>26</v>
      </c>
      <c r="C68" s="10"/>
      <c r="D68" s="10"/>
      <c r="E68" s="10"/>
      <c r="F68" s="10"/>
      <c r="G68" s="10"/>
      <c r="H68" s="10"/>
      <c r="I68" s="10"/>
    </row>
    <row r="69" spans="2:16" x14ac:dyDescent="0.25">
      <c r="C69" s="10"/>
      <c r="D69" s="10"/>
      <c r="E69" s="10"/>
      <c r="F69" s="10"/>
      <c r="G69" s="10"/>
      <c r="H69" s="10"/>
      <c r="I69" s="10"/>
    </row>
    <row r="70" spans="2:16" x14ac:dyDescent="0.25">
      <c r="C70" s="10"/>
      <c r="D70" s="10"/>
      <c r="E70" s="10"/>
      <c r="F70" s="10"/>
      <c r="G70" s="10"/>
      <c r="H70" s="10"/>
      <c r="I70" s="10"/>
    </row>
    <row r="71" spans="2:16" x14ac:dyDescent="0.25">
      <c r="C71" s="10"/>
      <c r="D71" s="10"/>
      <c r="E71" s="10"/>
      <c r="F71" s="10"/>
      <c r="G71" s="10"/>
      <c r="H71" s="10"/>
      <c r="I71" s="10"/>
    </row>
    <row r="72" spans="2:16" x14ac:dyDescent="0.25">
      <c r="C72" s="10"/>
      <c r="D72" s="10"/>
      <c r="E72" s="10"/>
      <c r="F72" s="10"/>
      <c r="G72" s="10"/>
      <c r="H72" s="10"/>
      <c r="I72" s="10"/>
    </row>
    <row r="76" spans="2:16" ht="128.25" customHeight="1" x14ac:dyDescent="0.25"/>
    <row r="79" spans="2:16" ht="13" x14ac:dyDescent="0.3">
      <c r="D79" s="192">
        <f>'beginblad (3)'!$C$7</f>
        <v>2023</v>
      </c>
      <c r="E79" s="61"/>
      <c r="F79" s="192">
        <f>'beginblad (3)'!$M$7</f>
        <v>2024</v>
      </c>
      <c r="J79" s="26"/>
      <c r="P79" s="174"/>
    </row>
    <row r="80" spans="2:16" s="19" customFormat="1" ht="13" x14ac:dyDescent="0.3">
      <c r="D80" s="61"/>
      <c r="F80" s="61"/>
      <c r="J80" s="61"/>
      <c r="P80" s="170"/>
    </row>
    <row r="81" spans="3:16" s="19" customFormat="1" ht="13" x14ac:dyDescent="0.3">
      <c r="C81" s="61"/>
      <c r="E81" s="61"/>
      <c r="F81" s="351" t="str">
        <f>beginblad!$H$7</f>
        <v>PROEFSCHOOL</v>
      </c>
      <c r="G81" s="351"/>
      <c r="H81" s="351"/>
      <c r="J81" s="61"/>
      <c r="P81" s="170"/>
    </row>
  </sheetData>
  <sheetProtection sheet="1" objects="1" scenarios="1"/>
  <mergeCells count="2">
    <mergeCell ref="F38:H38"/>
    <mergeCell ref="F81:H81"/>
  </mergeCells>
  <conditionalFormatting sqref="C60:H60 C40:H40 J46 C26:H26 C16:H16 C50:H50 C6:H6">
    <cfRule type="cellIs" dxfId="4" priority="4" stopIfTrue="1" operator="equal">
      <formula>"technisch lezen"</formula>
    </cfRule>
  </conditionalFormatting>
  <conditionalFormatting sqref="C7:H7 C17:H17 C27:H27 C41:H42 C61:H61">
    <cfRule type="cellIs" priority="5" stopIfTrue="1" operator="equal">
      <formula>""</formula>
    </cfRule>
    <cfRule type="cellIs" dxfId="3" priority="6" stopIfTrue="1" operator="between">
      <formula>0.25</formula>
      <formula>0.5</formula>
    </cfRule>
    <cfRule type="cellIs" dxfId="2" priority="7" stopIfTrue="1" operator="between">
      <formula>0.001</formula>
      <formula>0.25</formula>
    </cfRule>
  </conditionalFormatting>
  <conditionalFormatting sqref="C51:H51">
    <cfRule type="cellIs" priority="1" operator="equal">
      <formula>""</formula>
    </cfRule>
    <cfRule type="cellIs" dxfId="1" priority="2" operator="between">
      <formula>0.5</formula>
      <formula>0.25</formula>
    </cfRule>
    <cfRule type="cellIs" dxfId="0" priority="3" operator="between">
      <formula>0.001</formula>
      <formula>0.25</formula>
    </cfRule>
  </conditionalFormatting>
  <hyperlinks>
    <hyperlink ref="B59" location="'totaal groep 8'!A1" display="groep 8" xr:uid="{739DF097-A1D7-49E8-99B9-3B2DB33AB7CF}"/>
    <hyperlink ref="B49" location="'totaal groep 7'!A1" display="groep 7" xr:uid="{86839318-2B43-4617-9A7F-80653F915277}"/>
    <hyperlink ref="B39" location="'totaal groep 6'!A1" display="groep 6" xr:uid="{EC34A249-0C17-49CF-8F90-0A9E4D6527BF}"/>
    <hyperlink ref="B25" location="'totaal groep 5'!A1" display="groep 5" xr:uid="{6DA640A9-F2DF-4F2E-B58F-AB9B10D85973}"/>
    <hyperlink ref="B15" location="'totaal groep 4'!A1" display="groep 4" xr:uid="{48D00E95-896F-4D5C-8792-D826CBEDB998}"/>
    <hyperlink ref="B5" location="'totaal groep 3'!A1" display="groep 3" xr:uid="{655AB028-A03A-4454-BF33-5631EEB57B52}"/>
  </hyperlinks>
  <pageMargins left="0.38" right="0.21" top="1.8" bottom="1" header="0.5" footer="0.5"/>
  <pageSetup paperSize="9" scale="82" orientation="portrait" horizontalDpi="4294967293" r:id="rId1"/>
  <headerFooter alignWithMargins="0">
    <oddHeader>&amp;C&amp;"Arial,Vet"&amp;14Samenvatting en conclusies jaaropbrengsten</oddHeader>
    <oddFooter>&amp;L&amp;8Meesterwerk - Harrie Meinen</oddFooter>
  </headerFooter>
  <rowBreaks count="1" manualBreakCount="1">
    <brk id="38" min="1" max="7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99</vt:i4>
      </vt:variant>
      <vt:variant>
        <vt:lpstr>Benoemde bereiken</vt:lpstr>
      </vt:variant>
      <vt:variant>
        <vt:i4>98</vt:i4>
      </vt:variant>
    </vt:vector>
  </HeadingPairs>
  <TitlesOfParts>
    <vt:vector size="197" baseType="lpstr">
      <vt:lpstr>knoppenblad</vt:lpstr>
      <vt:lpstr>beginblad</vt:lpstr>
      <vt:lpstr>beginblad (2)</vt:lpstr>
      <vt:lpstr>beginblad (3)</vt:lpstr>
      <vt:lpstr>trend</vt:lpstr>
      <vt:lpstr>verzamelformulier</vt:lpstr>
      <vt:lpstr>groep 3(A)</vt:lpstr>
      <vt:lpstr>groep 3B</vt:lpstr>
      <vt:lpstr>groep 3C</vt:lpstr>
      <vt:lpstr>totaal groep 3</vt:lpstr>
      <vt:lpstr>groep 4(A)</vt:lpstr>
      <vt:lpstr>groep 4B</vt:lpstr>
      <vt:lpstr>groep 4C</vt:lpstr>
      <vt:lpstr>totaal groep 4</vt:lpstr>
      <vt:lpstr>groep 5(A)</vt:lpstr>
      <vt:lpstr>groep 5B</vt:lpstr>
      <vt:lpstr>groep 5C</vt:lpstr>
      <vt:lpstr>totaal groep 5</vt:lpstr>
      <vt:lpstr>groep 6(A)</vt:lpstr>
      <vt:lpstr>groep 6B</vt:lpstr>
      <vt:lpstr>groep 6C</vt:lpstr>
      <vt:lpstr>totaal groep 6</vt:lpstr>
      <vt:lpstr>groep 7(A)</vt:lpstr>
      <vt:lpstr>groep 7B</vt:lpstr>
      <vt:lpstr>groep 7C</vt:lpstr>
      <vt:lpstr>totaal groep 7</vt:lpstr>
      <vt:lpstr>groep 8(A)</vt:lpstr>
      <vt:lpstr>groep 8B</vt:lpstr>
      <vt:lpstr>groep 8C</vt:lpstr>
      <vt:lpstr>totaal groep 8</vt:lpstr>
      <vt:lpstr>woorden lezen 3-8</vt:lpstr>
      <vt:lpstr>begr. lezen 3-8</vt:lpstr>
      <vt:lpstr>woordenschat 3-8</vt:lpstr>
      <vt:lpstr>spellen 3-8</vt:lpstr>
      <vt:lpstr>hoofdrekenen 3-8</vt:lpstr>
      <vt:lpstr>rekenen-wiskunde 3-8</vt:lpstr>
      <vt:lpstr>samenvatting en conclusies</vt:lpstr>
      <vt:lpstr>groep 3(A) (2)</vt:lpstr>
      <vt:lpstr>groep 3B (2)</vt:lpstr>
      <vt:lpstr>groep 3C (2)</vt:lpstr>
      <vt:lpstr>totaal groep 3 (2)</vt:lpstr>
      <vt:lpstr>groep 4(A) (2)</vt:lpstr>
      <vt:lpstr>groep 4B (2)</vt:lpstr>
      <vt:lpstr>groep 4C (2)</vt:lpstr>
      <vt:lpstr>totaal groep 4 (2)</vt:lpstr>
      <vt:lpstr>groep 5(A) (2)</vt:lpstr>
      <vt:lpstr>groep 5B (2)</vt:lpstr>
      <vt:lpstr>groep 5C (2)</vt:lpstr>
      <vt:lpstr>totaal groep 5 (2)</vt:lpstr>
      <vt:lpstr>groep 6(A) (2)</vt:lpstr>
      <vt:lpstr>groep 6B (2)</vt:lpstr>
      <vt:lpstr>groep 6C (2)</vt:lpstr>
      <vt:lpstr>totaal groep 6 (2)</vt:lpstr>
      <vt:lpstr>groep 7(A) (2)</vt:lpstr>
      <vt:lpstr>groep 7B (2)</vt:lpstr>
      <vt:lpstr>groep 7C (2)</vt:lpstr>
      <vt:lpstr>totaal groep 7 (2)</vt:lpstr>
      <vt:lpstr>groep 8(A) (2)</vt:lpstr>
      <vt:lpstr>groep 8B (2)</vt:lpstr>
      <vt:lpstr>groep 8C (2)</vt:lpstr>
      <vt:lpstr>totaal groep 8 (2)</vt:lpstr>
      <vt:lpstr>woorden lezen 3-8 (2)</vt:lpstr>
      <vt:lpstr>begr. lezen 3-8 (2)</vt:lpstr>
      <vt:lpstr>woordenschat 3-8 (2)</vt:lpstr>
      <vt:lpstr>spellen 3-8 (2)</vt:lpstr>
      <vt:lpstr>hoofdrekenen 3-8 (2)</vt:lpstr>
      <vt:lpstr>rekenen-wiskunde 3-8 (2)</vt:lpstr>
      <vt:lpstr>samenvatting en conclusies (2)</vt:lpstr>
      <vt:lpstr>groep 3(A) (3)</vt:lpstr>
      <vt:lpstr>groep 3B (3)</vt:lpstr>
      <vt:lpstr>groep 3C (3)</vt:lpstr>
      <vt:lpstr>totaal groep 3 (3)</vt:lpstr>
      <vt:lpstr>groep 4(A) (3)</vt:lpstr>
      <vt:lpstr>groep 4B (3)</vt:lpstr>
      <vt:lpstr>groep 4C (3)</vt:lpstr>
      <vt:lpstr>totaal groep 4 (3)</vt:lpstr>
      <vt:lpstr>groep 5(A) (3)</vt:lpstr>
      <vt:lpstr>groep 5B (3)</vt:lpstr>
      <vt:lpstr>groep 5C (3)</vt:lpstr>
      <vt:lpstr>totaal groep 5 (3)</vt:lpstr>
      <vt:lpstr>groep 6(A) (3)</vt:lpstr>
      <vt:lpstr>groep 6B (3)</vt:lpstr>
      <vt:lpstr>groep 6C (3)</vt:lpstr>
      <vt:lpstr>totaal groep 6 (3)</vt:lpstr>
      <vt:lpstr>groep 7(A) (3)</vt:lpstr>
      <vt:lpstr>groep 7B (3)</vt:lpstr>
      <vt:lpstr>groep 7C (3)</vt:lpstr>
      <vt:lpstr>totaal groep 7 (3)</vt:lpstr>
      <vt:lpstr>groep 8(A) (3)</vt:lpstr>
      <vt:lpstr>groep 8B (3)</vt:lpstr>
      <vt:lpstr>groep 8C (3)</vt:lpstr>
      <vt:lpstr>totaal groep 8 (3)</vt:lpstr>
      <vt:lpstr>woorden lezen 3-8 (3)</vt:lpstr>
      <vt:lpstr>begr. lezen 3-8 (3)</vt:lpstr>
      <vt:lpstr>woordenschat 3-8 (3)</vt:lpstr>
      <vt:lpstr>spellen 3-8 (3)</vt:lpstr>
      <vt:lpstr>hoofdrekenen 3-8 (3)</vt:lpstr>
      <vt:lpstr>rekenen-wiskunde 3-8 (3)</vt:lpstr>
      <vt:lpstr>samenvatting en conclusies  (3)</vt:lpstr>
      <vt:lpstr>beginblad!Afdrukbereik</vt:lpstr>
      <vt:lpstr>'beginblad (2)'!Afdrukbereik</vt:lpstr>
      <vt:lpstr>'beginblad (3)'!Afdrukbereik</vt:lpstr>
      <vt:lpstr>'begr. lezen 3-8'!Afdrukbereik</vt:lpstr>
      <vt:lpstr>'begr. lezen 3-8 (2)'!Afdrukbereik</vt:lpstr>
      <vt:lpstr>'begr. lezen 3-8 (3)'!Afdrukbereik</vt:lpstr>
      <vt:lpstr>'groep 3(A)'!Afdrukbereik</vt:lpstr>
      <vt:lpstr>'groep 3(A) (2)'!Afdrukbereik</vt:lpstr>
      <vt:lpstr>'groep 3(A) (3)'!Afdrukbereik</vt:lpstr>
      <vt:lpstr>'groep 3B'!Afdrukbereik</vt:lpstr>
      <vt:lpstr>'groep 3B (2)'!Afdrukbereik</vt:lpstr>
      <vt:lpstr>'groep 3B (3)'!Afdrukbereik</vt:lpstr>
      <vt:lpstr>'groep 3C'!Afdrukbereik</vt:lpstr>
      <vt:lpstr>'groep 3C (2)'!Afdrukbereik</vt:lpstr>
      <vt:lpstr>'groep 3C (3)'!Afdrukbereik</vt:lpstr>
      <vt:lpstr>'groep 4(A)'!Afdrukbereik</vt:lpstr>
      <vt:lpstr>'groep 4(A) (2)'!Afdrukbereik</vt:lpstr>
      <vt:lpstr>'groep 4(A) (3)'!Afdrukbereik</vt:lpstr>
      <vt:lpstr>'groep 4B'!Afdrukbereik</vt:lpstr>
      <vt:lpstr>'groep 4B (2)'!Afdrukbereik</vt:lpstr>
      <vt:lpstr>'groep 4B (3)'!Afdrukbereik</vt:lpstr>
      <vt:lpstr>'groep 4C'!Afdrukbereik</vt:lpstr>
      <vt:lpstr>'groep 4C (2)'!Afdrukbereik</vt:lpstr>
      <vt:lpstr>'groep 4C (3)'!Afdrukbereik</vt:lpstr>
      <vt:lpstr>'groep 5(A)'!Afdrukbereik</vt:lpstr>
      <vt:lpstr>'groep 5(A) (2)'!Afdrukbereik</vt:lpstr>
      <vt:lpstr>'groep 5(A) (3)'!Afdrukbereik</vt:lpstr>
      <vt:lpstr>'groep 5B'!Afdrukbereik</vt:lpstr>
      <vt:lpstr>'groep 5B (2)'!Afdrukbereik</vt:lpstr>
      <vt:lpstr>'groep 5B (3)'!Afdrukbereik</vt:lpstr>
      <vt:lpstr>'groep 5C'!Afdrukbereik</vt:lpstr>
      <vt:lpstr>'groep 5C (2)'!Afdrukbereik</vt:lpstr>
      <vt:lpstr>'groep 5C (3)'!Afdrukbereik</vt:lpstr>
      <vt:lpstr>'groep 6(A)'!Afdrukbereik</vt:lpstr>
      <vt:lpstr>'groep 6(A) (2)'!Afdrukbereik</vt:lpstr>
      <vt:lpstr>'groep 6(A) (3)'!Afdrukbereik</vt:lpstr>
      <vt:lpstr>'groep 6B'!Afdrukbereik</vt:lpstr>
      <vt:lpstr>'groep 6B (2)'!Afdrukbereik</vt:lpstr>
      <vt:lpstr>'groep 6B (3)'!Afdrukbereik</vt:lpstr>
      <vt:lpstr>'groep 6C'!Afdrukbereik</vt:lpstr>
      <vt:lpstr>'groep 6C (2)'!Afdrukbereik</vt:lpstr>
      <vt:lpstr>'groep 6C (3)'!Afdrukbereik</vt:lpstr>
      <vt:lpstr>'groep 7(A)'!Afdrukbereik</vt:lpstr>
      <vt:lpstr>'groep 7(A) (2)'!Afdrukbereik</vt:lpstr>
      <vt:lpstr>'groep 7(A) (3)'!Afdrukbereik</vt:lpstr>
      <vt:lpstr>'groep 7B'!Afdrukbereik</vt:lpstr>
      <vt:lpstr>'groep 7B (2)'!Afdrukbereik</vt:lpstr>
      <vt:lpstr>'groep 7B (3)'!Afdrukbereik</vt:lpstr>
      <vt:lpstr>'groep 7C'!Afdrukbereik</vt:lpstr>
      <vt:lpstr>'groep 7C (2)'!Afdrukbereik</vt:lpstr>
      <vt:lpstr>'groep 7C (3)'!Afdrukbereik</vt:lpstr>
      <vt:lpstr>'groep 8(A)'!Afdrukbereik</vt:lpstr>
      <vt:lpstr>'groep 8(A) (2)'!Afdrukbereik</vt:lpstr>
      <vt:lpstr>'groep 8(A) (3)'!Afdrukbereik</vt:lpstr>
      <vt:lpstr>'groep 8B'!Afdrukbereik</vt:lpstr>
      <vt:lpstr>'groep 8B (2)'!Afdrukbereik</vt:lpstr>
      <vt:lpstr>'groep 8B (3)'!Afdrukbereik</vt:lpstr>
      <vt:lpstr>'groep 8C'!Afdrukbereik</vt:lpstr>
      <vt:lpstr>'groep 8C (2)'!Afdrukbereik</vt:lpstr>
      <vt:lpstr>'groep 8C (3)'!Afdrukbereik</vt:lpstr>
      <vt:lpstr>'hoofdrekenen 3-8'!Afdrukbereik</vt:lpstr>
      <vt:lpstr>'hoofdrekenen 3-8 (2)'!Afdrukbereik</vt:lpstr>
      <vt:lpstr>'hoofdrekenen 3-8 (3)'!Afdrukbereik</vt:lpstr>
      <vt:lpstr>'rekenen-wiskunde 3-8'!Afdrukbereik</vt:lpstr>
      <vt:lpstr>'rekenen-wiskunde 3-8 (2)'!Afdrukbereik</vt:lpstr>
      <vt:lpstr>'rekenen-wiskunde 3-8 (3)'!Afdrukbereik</vt:lpstr>
      <vt:lpstr>'samenvatting en conclusies'!Afdrukbereik</vt:lpstr>
      <vt:lpstr>'samenvatting en conclusies  (3)'!Afdrukbereik</vt:lpstr>
      <vt:lpstr>'samenvatting en conclusies (2)'!Afdrukbereik</vt:lpstr>
      <vt:lpstr>'spellen 3-8'!Afdrukbereik</vt:lpstr>
      <vt:lpstr>'spellen 3-8 (2)'!Afdrukbereik</vt:lpstr>
      <vt:lpstr>'spellen 3-8 (3)'!Afdrukbereik</vt:lpstr>
      <vt:lpstr>'totaal groep 3'!Afdrukbereik</vt:lpstr>
      <vt:lpstr>'totaal groep 3 (2)'!Afdrukbereik</vt:lpstr>
      <vt:lpstr>'totaal groep 3 (3)'!Afdrukbereik</vt:lpstr>
      <vt:lpstr>'totaal groep 4'!Afdrukbereik</vt:lpstr>
      <vt:lpstr>'totaal groep 4 (2)'!Afdrukbereik</vt:lpstr>
      <vt:lpstr>'totaal groep 4 (3)'!Afdrukbereik</vt:lpstr>
      <vt:lpstr>'totaal groep 5'!Afdrukbereik</vt:lpstr>
      <vt:lpstr>'totaal groep 5 (2)'!Afdrukbereik</vt:lpstr>
      <vt:lpstr>'totaal groep 5 (3)'!Afdrukbereik</vt:lpstr>
      <vt:lpstr>'totaal groep 6'!Afdrukbereik</vt:lpstr>
      <vt:lpstr>'totaal groep 6 (2)'!Afdrukbereik</vt:lpstr>
      <vt:lpstr>'totaal groep 6 (3)'!Afdrukbereik</vt:lpstr>
      <vt:lpstr>'totaal groep 7'!Afdrukbereik</vt:lpstr>
      <vt:lpstr>'totaal groep 7 (2)'!Afdrukbereik</vt:lpstr>
      <vt:lpstr>'totaal groep 7 (3)'!Afdrukbereik</vt:lpstr>
      <vt:lpstr>'totaal groep 8'!Afdrukbereik</vt:lpstr>
      <vt:lpstr>'totaal groep 8 (2)'!Afdrukbereik</vt:lpstr>
      <vt:lpstr>'totaal groep 8 (3)'!Afdrukbereik</vt:lpstr>
      <vt:lpstr>trend!Afdrukbereik</vt:lpstr>
      <vt:lpstr>verzamelformulier!Afdrukbereik</vt:lpstr>
      <vt:lpstr>'woorden lezen 3-8'!Afdrukbereik</vt:lpstr>
      <vt:lpstr>'woorden lezen 3-8 (2)'!Afdrukbereik</vt:lpstr>
      <vt:lpstr>'woorden lezen 3-8 (3)'!Afdrukbereik</vt:lpstr>
      <vt:lpstr>'woordenschat 3-8'!Afdrukbereik</vt:lpstr>
      <vt:lpstr>'woordenschat 3-8 (2)'!Afdrukbereik</vt:lpstr>
      <vt:lpstr>'woordenschat 3-8 (3)'!Afdrukbereik</vt:lpstr>
    </vt:vector>
  </TitlesOfParts>
  <Company>Thuis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Harrie Meinen | De Kardoen</cp:lastModifiedBy>
  <cp:lastPrinted>2022-04-24T19:26:49Z</cp:lastPrinted>
  <dcterms:created xsi:type="dcterms:W3CDTF">2007-04-04T12:01:46Z</dcterms:created>
  <dcterms:modified xsi:type="dcterms:W3CDTF">2022-04-26T14:04:26Z</dcterms:modified>
</cp:coreProperties>
</file>