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B\REFERENTIENIVEAU - GROEP 6-7-8\"/>
    </mc:Choice>
  </mc:AlternateContent>
  <xr:revisionPtr revIDLastSave="0" documentId="13_ncr:1_{C892B092-08A8-491A-A6E6-513ABBB79112}" xr6:coauthVersionLast="46" xr6:coauthVersionMax="46" xr10:uidLastSave="{00000000-0000-0000-0000-000000000000}"/>
  <bookViews>
    <workbookView showHorizontalScroll="0" showSheetTabs="0" xWindow="-110" yWindow="-110" windowWidth="19420" windowHeight="10420" xr2:uid="{AA7B00A8-F786-4732-B43C-C695EC9590B6}"/>
  </bookViews>
  <sheets>
    <sheet name="uitleg" sheetId="5" r:id="rId1"/>
    <sheet name="schoolweging" sheetId="2" r:id="rId2"/>
    <sheet name="begrijpend lezen" sheetId="8" r:id="rId3"/>
    <sheet name="spellen" sheetId="9" r:id="rId4"/>
    <sheet name="rekenen &amp; wiskunde" sheetId="6" r:id="rId5"/>
  </sheets>
  <definedNames>
    <definedName name="_xlnm.Print_Area" localSheetId="2">'begrijpend lezen'!$B$2:$P$30</definedName>
    <definedName name="_xlnm.Print_Area" localSheetId="4">'rekenen &amp; wiskunde'!$B$2:$P$30</definedName>
    <definedName name="_xlnm.Print_Area" localSheetId="3">spellen!$B$2:$P$30</definedName>
    <definedName name="_xlnm.Print_Area" localSheetId="0">uitleg!$B$1:$O$64</definedName>
    <definedName name="waard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9" l="1"/>
  <c r="E23" i="9"/>
  <c r="E21" i="9"/>
  <c r="E20" i="9"/>
  <c r="E19" i="9"/>
  <c r="E18" i="9"/>
  <c r="E16" i="9"/>
  <c r="E15" i="9"/>
  <c r="E14" i="9"/>
  <c r="E13" i="9"/>
  <c r="E11" i="9"/>
  <c r="E10" i="9"/>
  <c r="E9" i="9"/>
  <c r="E8" i="9"/>
  <c r="D7" i="9"/>
  <c r="D20" i="9" s="1"/>
  <c r="E6" i="9" s="1"/>
  <c r="C7" i="9"/>
  <c r="D6" i="9"/>
  <c r="C6" i="9"/>
  <c r="E3" i="9"/>
  <c r="C3" i="9"/>
  <c r="E24" i="8"/>
  <c r="E23" i="8"/>
  <c r="E21" i="8"/>
  <c r="E20" i="8"/>
  <c r="E19" i="8"/>
  <c r="E18" i="8"/>
  <c r="E16" i="8"/>
  <c r="E15" i="8"/>
  <c r="E14" i="8"/>
  <c r="E13" i="8"/>
  <c r="E11" i="8"/>
  <c r="E10" i="8"/>
  <c r="E9" i="8"/>
  <c r="E8" i="8"/>
  <c r="D7" i="8"/>
  <c r="D20" i="8" s="1"/>
  <c r="E6" i="8" s="1"/>
  <c r="C7" i="8"/>
  <c r="D6" i="8"/>
  <c r="C6" i="8"/>
  <c r="E3" i="8"/>
  <c r="C3" i="8"/>
  <c r="E23" i="6"/>
  <c r="E24" i="6"/>
  <c r="E21" i="6"/>
  <c r="E20" i="6"/>
  <c r="E19" i="6"/>
  <c r="E18" i="6"/>
  <c r="E16" i="6"/>
  <c r="E15" i="6"/>
  <c r="E14" i="6"/>
  <c r="E13" i="6"/>
  <c r="E11" i="6"/>
  <c r="E10" i="6"/>
  <c r="E9" i="6"/>
  <c r="E8" i="6"/>
  <c r="E3" i="6"/>
  <c r="D7" i="6"/>
  <c r="D18" i="6" s="1"/>
  <c r="E5" i="6" s="1"/>
  <c r="C7" i="6"/>
  <c r="D6" i="6"/>
  <c r="C6" i="6"/>
  <c r="C3" i="6"/>
  <c r="D18" i="9" l="1"/>
  <c r="E5" i="9" s="1"/>
  <c r="D12" i="9"/>
  <c r="E4" i="9" s="1"/>
  <c r="D18" i="8"/>
  <c r="E5" i="8" s="1"/>
  <c r="D12" i="8"/>
  <c r="E4" i="8" s="1"/>
  <c r="D20" i="6"/>
  <c r="E6" i="6" s="1"/>
  <c r="D12" i="6"/>
  <c r="E4" i="6" s="1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</calcChain>
</file>

<file path=xl/sharedStrings.xml><?xml version="1.0" encoding="utf-8"?>
<sst xmlns="http://schemas.openxmlformats.org/spreadsheetml/2006/main" count="151" uniqueCount="41">
  <si>
    <t>groep 6</t>
  </si>
  <si>
    <t>1F - 1e toets</t>
  </si>
  <si>
    <t>2F - 1e toets</t>
  </si>
  <si>
    <t>1F - 2e toets</t>
  </si>
  <si>
    <t>2F - 2e toets</t>
  </si>
  <si>
    <t>groep 7</t>
  </si>
  <si>
    <t>groep 8</t>
  </si>
  <si>
    <t>signaal 1F</t>
  </si>
  <si>
    <t>landelijk 1F</t>
  </si>
  <si>
    <t>signaal 2F/1S</t>
  </si>
  <si>
    <t>schoolweging</t>
  </si>
  <si>
    <t>LG 1F</t>
  </si>
  <si>
    <t>LG 1S/2F</t>
  </si>
  <si>
    <t>Signaleringswaarde</t>
  </si>
  <si>
    <t>Schoolweging</t>
  </si>
  <si>
    <t>1F scores</t>
  </si>
  <si>
    <t>2F / 1S scores</t>
  </si>
  <si>
    <t>schooljaar</t>
  </si>
  <si>
    <t>aantal lln.</t>
  </si>
  <si>
    <t>tot. 1e toets</t>
  </si>
  <si>
    <t>tot. 2e toets</t>
  </si>
  <si>
    <t>Referentiescores groep 6-7-8</t>
  </si>
  <si>
    <t>Bekijk de grafiek en trek je conclusies</t>
  </si>
  <si>
    <t>schoolnaam</t>
  </si>
  <si>
    <r>
      <t>Noteer schoolnaam, schooljaar + schoolweging</t>
    </r>
    <r>
      <rPr>
        <b/>
        <sz val="8"/>
        <color rgb="FFFF0000"/>
        <rFont val="Calibri"/>
        <family val="2"/>
        <scheme val="minor"/>
      </rPr>
      <t xml:space="preserve">  </t>
    </r>
    <r>
      <rPr>
        <sz val="10"/>
        <color rgb="FFFF0000"/>
        <rFont val="Calibri"/>
        <family val="2"/>
        <scheme val="minor"/>
      </rPr>
      <t>(in de gele vakjes hieronder)</t>
    </r>
  </si>
  <si>
    <t>Voorbeeldschool</t>
  </si>
  <si>
    <t>totaal aantal</t>
  </si>
  <si>
    <t>leerlingen</t>
  </si>
  <si>
    <t>Eindtoets</t>
  </si>
  <si>
    <t>1F score Eindtoets</t>
  </si>
  <si>
    <t>1S score Eindtoets</t>
  </si>
  <si>
    <t>LVS scores</t>
  </si>
  <si>
    <t xml:space="preserve"> - eindtoets groep 8</t>
  </si>
  <si>
    <t xml:space="preserve"> - begrijpend lezen groep 6-7-8</t>
  </si>
  <si>
    <t xml:space="preserve"> - rekenen &amp; wiskunde groep 6-7-8</t>
  </si>
  <si>
    <t xml:space="preserve"> - spellen groep 6-7-8</t>
  </si>
  <si>
    <r>
      <t xml:space="preserve">Noteer de gegevens van groep 6-7-8 voor de vakken + eindtoets groep 8 </t>
    </r>
    <r>
      <rPr>
        <sz val="10"/>
        <color rgb="FFFF0000"/>
        <rFont val="Calibri"/>
        <family val="2"/>
        <scheme val="minor"/>
      </rPr>
      <t>(klik op de blauwe pijlen)</t>
    </r>
  </si>
  <si>
    <t>1S - 1e toets</t>
  </si>
  <si>
    <t>1S - 2e toets</t>
  </si>
  <si>
    <t>landelijk 2F/1S</t>
  </si>
  <si>
    <t>2F score Eindtoets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</si>
</sst>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\-??_ ;_ @_ "/>
    <numFmt numFmtId="165" formatCode="#,##0.0000000000000000"/>
    <numFmt numFmtId="166" formatCode="0.0%"/>
    <numFmt numFmtId="167" formatCode="#,##0.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00B050"/>
      <name val="Calibri"/>
      <family val="2"/>
    </font>
    <font>
      <b/>
      <sz val="16"/>
      <color rgb="FF002060"/>
      <name val="Calibri"/>
      <family val="2"/>
      <scheme val="minor"/>
    </font>
    <font>
      <b/>
      <sz val="16"/>
      <color rgb="FF002060"/>
      <name val="Calibri"/>
      <family val="2"/>
    </font>
    <font>
      <b/>
      <sz val="16"/>
      <color rgb="FF00FF00"/>
      <name val="Calibri"/>
      <family val="2"/>
      <scheme val="minor"/>
    </font>
    <font>
      <b/>
      <sz val="16"/>
      <color rgb="FF00FF00"/>
      <name val="Calibri"/>
      <family val="2"/>
    </font>
    <font>
      <b/>
      <sz val="26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FF00"/>
      </left>
      <right/>
      <top style="thick">
        <color rgb="FF00FF00"/>
      </top>
      <bottom style="thick">
        <color rgb="FF00FF00"/>
      </bottom>
      <diagonal/>
    </border>
    <border>
      <left/>
      <right style="thick">
        <color rgb="FF00FF00"/>
      </right>
      <top style="thick">
        <color rgb="FF00FF00"/>
      </top>
      <bottom style="thick">
        <color rgb="FF00FF0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 style="mediumDashed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Dashed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 style="thick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mediumDashed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Dashed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00206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 style="mediumDashed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4" fillId="0" borderId="0"/>
    <xf numFmtId="164" fontId="4" fillId="0" borderId="0" applyBorder="0" applyProtection="0"/>
    <xf numFmtId="9" fontId="4" fillId="0" borderId="0" applyBorder="0" applyProtection="0"/>
  </cellStyleXfs>
  <cellXfs count="125">
    <xf numFmtId="0" fontId="0" fillId="0" borderId="0" xfId="0"/>
    <xf numFmtId="0" fontId="4" fillId="0" borderId="0" xfId="1"/>
    <xf numFmtId="165" fontId="0" fillId="0" borderId="0" xfId="2" applyNumberFormat="1" applyFont="1" applyBorder="1" applyProtection="1"/>
    <xf numFmtId="166" fontId="4" fillId="0" borderId="0" xfId="3" applyNumberFormat="1"/>
    <xf numFmtId="166" fontId="4" fillId="0" borderId="0" xfId="1" applyNumberFormat="1"/>
    <xf numFmtId="167" fontId="0" fillId="0" borderId="0" xfId="2" applyNumberFormat="1" applyFont="1" applyBorder="1" applyProtection="1"/>
    <xf numFmtId="166" fontId="5" fillId="0" borderId="0" xfId="3" applyNumberFormat="1" applyFont="1" applyFill="1" applyBorder="1" applyAlignment="1" applyProtection="1">
      <alignment horizontal="center" vertical="center"/>
    </xf>
    <xf numFmtId="9" fontId="11" fillId="0" borderId="8" xfId="3" applyNumberFormat="1" applyFont="1" applyFill="1" applyBorder="1" applyAlignment="1" applyProtection="1">
      <alignment horizontal="center" vertical="center"/>
    </xf>
    <xf numFmtId="9" fontId="13" fillId="0" borderId="4" xfId="3" applyNumberFormat="1" applyFont="1" applyFill="1" applyBorder="1" applyAlignment="1" applyProtection="1">
      <alignment horizontal="center" vertical="center"/>
    </xf>
    <xf numFmtId="9" fontId="15" fillId="0" borderId="6" xfId="3" applyNumberFormat="1" applyFont="1" applyFill="1" applyBorder="1" applyAlignment="1" applyProtection="1">
      <alignment horizontal="center" vertical="center"/>
    </xf>
    <xf numFmtId="0" fontId="7" fillId="6" borderId="20" xfId="0" applyFont="1" applyFill="1" applyBorder="1" applyAlignment="1" applyProtection="1">
      <alignment horizontal="center"/>
      <protection locked="0"/>
    </xf>
    <xf numFmtId="0" fontId="7" fillId="6" borderId="19" xfId="0" applyFont="1" applyFill="1" applyBorder="1" applyAlignment="1" applyProtection="1">
      <alignment horizontal="center"/>
      <protection locked="0"/>
    </xf>
    <xf numFmtId="0" fontId="7" fillId="6" borderId="22" xfId="0" applyFont="1" applyFill="1" applyBorder="1" applyAlignment="1" applyProtection="1">
      <alignment horizontal="center"/>
      <protection locked="0"/>
    </xf>
    <xf numFmtId="0" fontId="7" fillId="6" borderId="18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Fill="1" applyProtection="1"/>
    <xf numFmtId="0" fontId="0" fillId="0" borderId="0" xfId="0" applyFont="1" applyFill="1" applyProtection="1"/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left" vertical="center"/>
    </xf>
    <xf numFmtId="9" fontId="9" fillId="0" borderId="1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9" fontId="1" fillId="0" borderId="0" xfId="0" applyNumberFormat="1" applyFont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2" fillId="0" borderId="3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/>
    </xf>
    <xf numFmtId="0" fontId="0" fillId="0" borderId="0" xfId="0" applyFill="1" applyBorder="1" applyProtection="1"/>
    <xf numFmtId="9" fontId="2" fillId="0" borderId="0" xfId="0" applyNumberFormat="1" applyFont="1" applyFill="1" applyAlignment="1" applyProtection="1">
      <alignment horizontal="center" vertical="center"/>
    </xf>
    <xf numFmtId="9" fontId="2" fillId="0" borderId="16" xfId="0" applyNumberFormat="1" applyFont="1" applyFill="1" applyBorder="1" applyAlignment="1" applyProtection="1">
      <alignment horizontal="center" vertical="center"/>
    </xf>
    <xf numFmtId="0" fontId="0" fillId="0" borderId="21" xfId="0" applyFont="1" applyFill="1" applyBorder="1" applyProtection="1"/>
    <xf numFmtId="0" fontId="0" fillId="0" borderId="16" xfId="0" applyBorder="1" applyProtection="1"/>
    <xf numFmtId="0" fontId="0" fillId="0" borderId="17" xfId="0" applyBorder="1" applyProtection="1"/>
    <xf numFmtId="0" fontId="6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0" fontId="8" fillId="0" borderId="12" xfId="0" applyFont="1" applyBorder="1" applyAlignment="1" applyProtection="1">
      <alignment horizontal="center" vertical="center"/>
    </xf>
    <xf numFmtId="0" fontId="16" fillId="0" borderId="0" xfId="0" applyFont="1"/>
    <xf numFmtId="0" fontId="17" fillId="0" borderId="0" xfId="0" applyFont="1"/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25" xfId="0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left" vertical="center"/>
    </xf>
    <xf numFmtId="0" fontId="18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/>
    <xf numFmtId="0" fontId="8" fillId="0" borderId="27" xfId="0" applyFont="1" applyBorder="1" applyAlignment="1" applyProtection="1">
      <alignment horizontal="center" vertical="center"/>
    </xf>
    <xf numFmtId="0" fontId="8" fillId="6" borderId="29" xfId="0" applyFont="1" applyFill="1" applyBorder="1" applyAlignment="1" applyProtection="1">
      <alignment horizontal="center" vertical="center"/>
    </xf>
    <xf numFmtId="0" fontId="8" fillId="7" borderId="29" xfId="0" applyFont="1" applyFill="1" applyBorder="1" applyAlignment="1" applyProtection="1">
      <alignment horizontal="left" vertical="center"/>
    </xf>
    <xf numFmtId="0" fontId="0" fillId="0" borderId="13" xfId="0" applyBorder="1" applyProtection="1"/>
    <xf numFmtId="0" fontId="8" fillId="0" borderId="13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0" fillId="0" borderId="0" xfId="0" applyBorder="1" applyProtection="1"/>
    <xf numFmtId="0" fontId="0" fillId="0" borderId="21" xfId="0" applyBorder="1" applyProtection="1"/>
    <xf numFmtId="0" fontId="0" fillId="0" borderId="23" xfId="0" applyBorder="1" applyProtection="1"/>
    <xf numFmtId="0" fontId="7" fillId="0" borderId="14" xfId="0" applyFont="1" applyFill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9" fontId="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Fill="1" applyProtection="1"/>
    <xf numFmtId="9" fontId="2" fillId="0" borderId="21" xfId="0" applyNumberFormat="1" applyFont="1" applyFill="1" applyBorder="1" applyAlignment="1" applyProtection="1">
      <alignment horizontal="center" vertical="center"/>
    </xf>
    <xf numFmtId="9" fontId="22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2" fillId="0" borderId="25" xfId="0" applyFont="1" applyFill="1" applyBorder="1" applyAlignment="1" applyProtection="1">
      <alignment horizontal="center" vertical="center"/>
    </xf>
    <xf numFmtId="9" fontId="22" fillId="0" borderId="23" xfId="0" applyNumberFormat="1" applyFont="1" applyFill="1" applyBorder="1" applyAlignment="1" applyProtection="1">
      <alignment horizontal="center" vertical="center"/>
    </xf>
    <xf numFmtId="0" fontId="22" fillId="0" borderId="21" xfId="0" applyFont="1" applyFill="1" applyBorder="1" applyAlignment="1" applyProtection="1">
      <alignment horizontal="center" vertical="center"/>
    </xf>
    <xf numFmtId="0" fontId="22" fillId="0" borderId="23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center" vertical="center"/>
    </xf>
    <xf numFmtId="0" fontId="7" fillId="3" borderId="37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21" fillId="6" borderId="1" xfId="0" applyFont="1" applyFill="1" applyBorder="1" applyAlignment="1" applyProtection="1">
      <alignment horizontal="center" vertical="center"/>
      <protection locked="0"/>
    </xf>
    <xf numFmtId="0" fontId="21" fillId="6" borderId="26" xfId="0" applyFont="1" applyFill="1" applyBorder="1" applyAlignment="1" applyProtection="1">
      <alignment horizontal="center" vertical="center"/>
      <protection locked="0"/>
    </xf>
    <xf numFmtId="0" fontId="21" fillId="6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</xf>
    <xf numFmtId="0" fontId="8" fillId="0" borderId="2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7" fillId="5" borderId="21" xfId="0" applyFont="1" applyFill="1" applyBorder="1" applyAlignment="1" applyProtection="1">
      <alignment horizontal="center"/>
    </xf>
    <xf numFmtId="0" fontId="7" fillId="5" borderId="35" xfId="0" applyFont="1" applyFill="1" applyBorder="1" applyAlignment="1" applyProtection="1">
      <alignment horizontal="center"/>
    </xf>
    <xf numFmtId="0" fontId="7" fillId="6" borderId="20" xfId="0" applyFont="1" applyFill="1" applyBorder="1" applyAlignment="1" applyProtection="1">
      <alignment horizontal="center"/>
      <protection locked="0"/>
    </xf>
    <xf numFmtId="0" fontId="7" fillId="6" borderId="16" xfId="0" applyFont="1" applyFill="1" applyBorder="1" applyAlignment="1" applyProtection="1">
      <alignment horizontal="center"/>
      <protection locked="0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4" borderId="37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/>
    </xf>
    <xf numFmtId="0" fontId="7" fillId="3" borderId="24" xfId="0" applyFont="1" applyFill="1" applyBorder="1" applyAlignment="1" applyProtection="1">
      <alignment horizontal="center"/>
    </xf>
    <xf numFmtId="0" fontId="7" fillId="6" borderId="18" xfId="0" applyFont="1" applyFill="1" applyBorder="1" applyAlignment="1" applyProtection="1">
      <alignment horizontal="center"/>
      <protection locked="0"/>
    </xf>
    <xf numFmtId="0" fontId="7" fillId="6" borderId="33" xfId="0" applyFont="1" applyFill="1" applyBorder="1" applyAlignment="1" applyProtection="1">
      <alignment horizontal="center"/>
      <protection locked="0"/>
    </xf>
    <xf numFmtId="0" fontId="7" fillId="2" borderId="21" xfId="0" applyFont="1" applyFill="1" applyBorder="1" applyAlignment="1" applyProtection="1">
      <alignment horizontal="center"/>
    </xf>
    <xf numFmtId="0" fontId="7" fillId="2" borderId="35" xfId="0" applyFont="1" applyFill="1" applyBorder="1" applyAlignment="1" applyProtection="1">
      <alignment horizontal="center"/>
    </xf>
    <xf numFmtId="0" fontId="7" fillId="2" borderId="15" xfId="0" applyFont="1" applyFill="1" applyBorder="1" applyAlignment="1" applyProtection="1">
      <alignment horizontal="center" vertical="top" wrapText="1"/>
    </xf>
    <xf numFmtId="0" fontId="7" fillId="6" borderId="20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28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0" fontId="7" fillId="6" borderId="34" xfId="0" applyFont="1" applyFill="1" applyBorder="1" applyAlignment="1" applyProtection="1">
      <alignment horizontal="center"/>
      <protection locked="0"/>
    </xf>
    <xf numFmtId="0" fontId="7" fillId="6" borderId="32" xfId="0" applyFont="1" applyFill="1" applyBorder="1" applyAlignment="1" applyProtection="1">
      <alignment horizontal="center"/>
      <protection locked="0"/>
    </xf>
    <xf numFmtId="0" fontId="7" fillId="6" borderId="34" xfId="0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8" fillId="6" borderId="28" xfId="0" applyFont="1" applyFill="1" applyBorder="1" applyAlignment="1" applyProtection="1">
      <alignment horizontal="center" vertical="center"/>
    </xf>
    <xf numFmtId="0" fontId="8" fillId="6" borderId="32" xfId="0" applyFont="1" applyFill="1" applyBorder="1" applyAlignment="1" applyProtection="1">
      <alignment horizontal="center" vertical="center"/>
    </xf>
    <xf numFmtId="0" fontId="8" fillId="6" borderId="31" xfId="0" applyFont="1" applyFill="1" applyBorder="1" applyAlignment="1" applyProtection="1">
      <alignment horizontal="center" vertical="center"/>
    </xf>
    <xf numFmtId="0" fontId="8" fillId="6" borderId="33" xfId="0" applyFont="1" applyFill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/>
    </xf>
    <xf numFmtId="9" fontId="12" fillId="0" borderId="1" xfId="0" applyNumberFormat="1" applyFont="1" applyFill="1" applyBorder="1" applyAlignment="1" applyProtection="1">
      <alignment horizontal="center" vertical="center"/>
    </xf>
    <xf numFmtId="9" fontId="8" fillId="0" borderId="26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12" fillId="0" borderId="26" xfId="0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horizontal="center"/>
    </xf>
  </cellXfs>
  <cellStyles count="4">
    <cellStyle name="Komma 2" xfId="2" xr:uid="{9504471A-EBFA-4267-8795-020702A3B586}"/>
    <cellStyle name="Procent 2" xfId="3" xr:uid="{EB480B8D-6CE6-4F58-8933-3D4AFB5102AE}"/>
    <cellStyle name="Standaard" xfId="0" builtinId="0"/>
    <cellStyle name="Standaard 2" xfId="1" xr:uid="{524AEA6E-10C0-4DE6-85C0-030A5ACD8150}"/>
  </cellStyles>
  <dxfs count="24">
    <dxf>
      <fill>
        <patternFill>
          <bgColor rgb="FF99CCFF"/>
        </patternFill>
      </fill>
    </dxf>
    <dxf>
      <fill>
        <patternFill>
          <bgColor theme="7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99CCFF"/>
        </patternFill>
      </fill>
    </dxf>
    <dxf>
      <fill>
        <patternFill>
          <bgColor theme="7"/>
        </patternFill>
      </fill>
    </dxf>
    <dxf>
      <fill>
        <patternFill>
          <bgColor theme="0"/>
        </patternFill>
      </fill>
    </dxf>
    <dxf>
      <fill>
        <patternFill>
          <bgColor rgb="FF99CCFF"/>
        </patternFill>
      </fill>
    </dxf>
    <dxf>
      <fill>
        <patternFill>
          <bgColor theme="7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99CCFF"/>
        </patternFill>
      </fill>
    </dxf>
    <dxf>
      <fill>
        <patternFill>
          <bgColor theme="7"/>
        </patternFill>
      </fill>
    </dxf>
    <dxf>
      <fill>
        <patternFill>
          <bgColor theme="0"/>
        </patternFill>
      </fill>
    </dxf>
    <dxf>
      <fill>
        <patternFill>
          <bgColor rgb="FF99CCFF"/>
        </patternFill>
      </fill>
    </dxf>
    <dxf>
      <fill>
        <patternFill>
          <bgColor theme="7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99CCFF"/>
        </patternFill>
      </fill>
    </dxf>
    <dxf>
      <fill>
        <patternFill>
          <bgColor theme="7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FF00"/>
      <color rgb="FF99CCFF"/>
      <color rgb="FFCCECFF"/>
      <color rgb="FFFFFFCC"/>
      <color rgb="FF0033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002060"/>
                </a:solidFill>
              </a:rPr>
              <a:t>BEGRIJPEND</a:t>
            </a:r>
            <a:r>
              <a:rPr lang="en-US" sz="1600" b="1" baseline="0">
                <a:solidFill>
                  <a:srgbClr val="002060"/>
                </a:solidFill>
              </a:rPr>
              <a:t> LEZEN</a:t>
            </a:r>
            <a:endParaRPr lang="en-US" sz="1600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97-4582-B8DD-6B4A402C81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lezen'!$E$8</c:f>
              <c:numCache>
                <c:formatCode>0%</c:formatCode>
                <c:ptCount val="1"/>
                <c:pt idx="0">
                  <c:v>0.17142857142857143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97-4582-B8DD-6B4A402C8124}"/>
            </c:ext>
          </c:extLst>
        </c:ser>
        <c:ser>
          <c:idx val="5"/>
          <c:order val="5"/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lezen'!$E$9</c:f>
              <c:numCache>
                <c:formatCode>0%</c:formatCode>
                <c:ptCount val="1"/>
                <c:pt idx="0">
                  <c:v>8.5714285714285715E-2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97-4582-B8DD-6B4A402C8124}"/>
            </c:ext>
          </c:extLst>
        </c:ser>
        <c:ser>
          <c:idx val="6"/>
          <c:order val="6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lezen'!$E$10</c:f>
              <c:numCache>
                <c:formatCode>0%</c:formatCode>
                <c:ptCount val="1"/>
                <c:pt idx="0">
                  <c:v>0.37142857142857144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97-4582-B8DD-6B4A402C8124}"/>
            </c:ext>
          </c:extLst>
        </c:ser>
        <c:ser>
          <c:idx val="7"/>
          <c:order val="7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lezen'!$E$11</c:f>
              <c:numCache>
                <c:formatCode>0%</c:formatCode>
                <c:ptCount val="1"/>
                <c:pt idx="0">
                  <c:v>8.5714285714285715E-2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97-4582-B8DD-6B4A402C8124}"/>
            </c:ext>
          </c:extLst>
        </c:ser>
        <c:ser>
          <c:idx val="8"/>
          <c:order val="8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lezen'!$E$13</c:f>
              <c:numCache>
                <c:formatCode>0%</c:formatCode>
                <c:ptCount val="1"/>
                <c:pt idx="0">
                  <c:v>0.59459459459459463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97-4582-B8DD-6B4A402C8124}"/>
            </c:ext>
          </c:extLst>
        </c:ser>
        <c:ser>
          <c:idx val="9"/>
          <c:order val="9"/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lezen'!$E$14</c:f>
              <c:numCache>
                <c:formatCode>0%</c:formatCode>
                <c:ptCount val="1"/>
                <c:pt idx="0">
                  <c:v>0.13513513513513514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97-4582-B8DD-6B4A402C8124}"/>
            </c:ext>
          </c:extLst>
        </c:ser>
        <c:ser>
          <c:idx val="10"/>
          <c:order val="1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lezen'!$E$15</c:f>
              <c:numCache>
                <c:formatCode>0%</c:formatCode>
                <c:ptCount val="1"/>
                <c:pt idx="0">
                  <c:v>0.83783783783783783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97-4582-B8DD-6B4A402C8124}"/>
            </c:ext>
          </c:extLst>
        </c:ser>
        <c:ser>
          <c:idx val="11"/>
          <c:order val="11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lezen'!$E$16</c:f>
              <c:numCache>
                <c:formatCode>0%</c:formatCode>
                <c:ptCount val="1"/>
                <c:pt idx="0">
                  <c:v>0.24324324324324326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97-4582-B8DD-6B4A402C8124}"/>
            </c:ext>
          </c:extLst>
        </c:ser>
        <c:ser>
          <c:idx val="12"/>
          <c:order val="12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lezen'!$E$18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A97-4582-B8DD-6B4A402C8124}"/>
            </c:ext>
          </c:extLst>
        </c:ser>
        <c:ser>
          <c:idx val="13"/>
          <c:order val="13"/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lezen'!$E$19</c:f>
              <c:numCache>
                <c:formatCode>0%</c:formatCode>
                <c:ptCount val="1"/>
                <c:pt idx="0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A97-4582-B8DD-6B4A402C8124}"/>
            </c:ext>
          </c:extLst>
        </c:ser>
        <c:ser>
          <c:idx val="14"/>
          <c:order val="14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A97-4582-B8DD-6B4A402C81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lezen'!$E$20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A97-4582-B8DD-6B4A402C8124}"/>
            </c:ext>
          </c:extLst>
        </c:ser>
        <c:ser>
          <c:idx val="15"/>
          <c:order val="15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lezen'!$E$21</c:f>
              <c:numCache>
                <c:formatCode>0%</c:formatCode>
                <c:ptCount val="1"/>
                <c:pt idx="0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A97-4582-B8DD-6B4A402C8124}"/>
            </c:ext>
          </c:extLst>
        </c:ser>
        <c:ser>
          <c:idx val="16"/>
          <c:order val="1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lezen'!$E$23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A97-4582-B8DD-6B4A402C8124}"/>
            </c:ext>
          </c:extLst>
        </c:ser>
        <c:ser>
          <c:idx val="17"/>
          <c:order val="17"/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lezen'!$E$24</c:f>
              <c:numCache>
                <c:formatCode>0%</c:formatCode>
                <c:ptCount val="1"/>
                <c:pt idx="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A97-4582-B8DD-6B4A402C81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5"/>
        <c:axId val="388329480"/>
        <c:axId val="388324888"/>
      </c:barChart>
      <c:barChart>
        <c:barDir val="col"/>
        <c:grouping val="clustered"/>
        <c:varyColors val="0"/>
        <c:ser>
          <c:idx val="0"/>
          <c:order val="0"/>
          <c:spPr>
            <a:noFill/>
            <a:ln w="63500"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lezen'!$E$3</c:f>
              <c:numCache>
                <c:formatCode>0%</c:formatCode>
                <c:ptCount val="1"/>
                <c:pt idx="0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A97-4582-B8DD-6B4A402C8124}"/>
            </c:ext>
          </c:extLst>
        </c:ser>
        <c:ser>
          <c:idx val="1"/>
          <c:order val="1"/>
          <c:spPr>
            <a:noFill/>
            <a:ln w="63500"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lezen'!$E$4</c:f>
              <c:numCache>
                <c:formatCode>0%</c:formatCode>
                <c:ptCount val="1"/>
                <c:pt idx="0">
                  <c:v>0.96099999999999997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A97-4582-B8DD-6B4A402C8124}"/>
            </c:ext>
          </c:extLst>
        </c:ser>
        <c:ser>
          <c:idx val="2"/>
          <c:order val="2"/>
          <c:spPr>
            <a:noFill/>
            <a:ln w="63500"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lezen'!$E$5</c:f>
              <c:numCache>
                <c:formatCode>0%</c:formatCode>
                <c:ptCount val="1"/>
                <c:pt idx="0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A97-4582-B8DD-6B4A402C8124}"/>
            </c:ext>
          </c:extLst>
        </c:ser>
        <c:ser>
          <c:idx val="3"/>
          <c:order val="3"/>
          <c:spPr>
            <a:noFill/>
            <a:ln w="63500">
              <a:solidFill>
                <a:srgbClr val="00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FF00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'begrijpend lezen'!$E$6</c:f>
              <c:numCache>
                <c:formatCode>0%</c:formatCode>
                <c:ptCount val="1"/>
                <c:pt idx="0">
                  <c:v>0.60299999999999998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A97-4582-B8DD-6B4A402C8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7555000"/>
        <c:axId val="637554344"/>
      </c:barChart>
      <c:catAx>
        <c:axId val="388329480"/>
        <c:scaling>
          <c:orientation val="minMax"/>
        </c:scaling>
        <c:delete val="1"/>
        <c:axPos val="b"/>
        <c:majorTickMark val="none"/>
        <c:minorTickMark val="none"/>
        <c:tickLblPos val="nextTo"/>
        <c:crossAx val="388324888"/>
        <c:crosses val="autoZero"/>
        <c:auto val="1"/>
        <c:lblAlgn val="ctr"/>
        <c:lblOffset val="100"/>
        <c:noMultiLvlLbl val="0"/>
      </c:catAx>
      <c:valAx>
        <c:axId val="388324888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88329480"/>
        <c:crosses val="autoZero"/>
        <c:crossBetween val="between"/>
      </c:valAx>
      <c:valAx>
        <c:axId val="637554344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637555000"/>
        <c:crosses val="max"/>
        <c:crossBetween val="between"/>
      </c:valAx>
      <c:catAx>
        <c:axId val="637555000"/>
        <c:scaling>
          <c:orientation val="minMax"/>
        </c:scaling>
        <c:delete val="1"/>
        <c:axPos val="b"/>
        <c:majorTickMark val="out"/>
        <c:minorTickMark val="none"/>
        <c:tickLblPos val="nextTo"/>
        <c:crossAx val="637554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002060"/>
                </a:solidFill>
              </a:rPr>
              <a:t>SPELLEN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FD-441A-AD28-0B7AA9A889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spellen!$E$8</c:f>
              <c:numCache>
                <c:formatCode>0%</c:formatCode>
                <c:ptCount val="1"/>
                <c:pt idx="0">
                  <c:v>0.17142857142857143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FD-441A-AD28-0B7AA9A889A5}"/>
            </c:ext>
          </c:extLst>
        </c:ser>
        <c:ser>
          <c:idx val="5"/>
          <c:order val="5"/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spellen!$E$9</c:f>
              <c:numCache>
                <c:formatCode>0%</c:formatCode>
                <c:ptCount val="1"/>
                <c:pt idx="0">
                  <c:v>8.5714285714285715E-2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FD-441A-AD28-0B7AA9A889A5}"/>
            </c:ext>
          </c:extLst>
        </c:ser>
        <c:ser>
          <c:idx val="6"/>
          <c:order val="6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spellen!$E$10</c:f>
              <c:numCache>
                <c:formatCode>0%</c:formatCode>
                <c:ptCount val="1"/>
                <c:pt idx="0">
                  <c:v>0.37142857142857144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FD-441A-AD28-0B7AA9A889A5}"/>
            </c:ext>
          </c:extLst>
        </c:ser>
        <c:ser>
          <c:idx val="7"/>
          <c:order val="7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spellen!$E$11</c:f>
              <c:numCache>
                <c:formatCode>0%</c:formatCode>
                <c:ptCount val="1"/>
                <c:pt idx="0">
                  <c:v>8.5714285714285715E-2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FD-441A-AD28-0B7AA9A889A5}"/>
            </c:ext>
          </c:extLst>
        </c:ser>
        <c:ser>
          <c:idx val="8"/>
          <c:order val="8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spellen!$E$13</c:f>
              <c:numCache>
                <c:formatCode>0%</c:formatCode>
                <c:ptCount val="1"/>
                <c:pt idx="0">
                  <c:v>0.59459459459459463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FD-441A-AD28-0B7AA9A889A5}"/>
            </c:ext>
          </c:extLst>
        </c:ser>
        <c:ser>
          <c:idx val="9"/>
          <c:order val="9"/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spellen!$E$14</c:f>
              <c:numCache>
                <c:formatCode>0%</c:formatCode>
                <c:ptCount val="1"/>
                <c:pt idx="0">
                  <c:v>0.13513513513513514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FD-441A-AD28-0B7AA9A889A5}"/>
            </c:ext>
          </c:extLst>
        </c:ser>
        <c:ser>
          <c:idx val="10"/>
          <c:order val="1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spellen!$E$15</c:f>
              <c:numCache>
                <c:formatCode>0%</c:formatCode>
                <c:ptCount val="1"/>
                <c:pt idx="0">
                  <c:v>0.83783783783783783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FD-441A-AD28-0B7AA9A889A5}"/>
            </c:ext>
          </c:extLst>
        </c:ser>
        <c:ser>
          <c:idx val="11"/>
          <c:order val="11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spellen!$E$16</c:f>
              <c:numCache>
                <c:formatCode>0%</c:formatCode>
                <c:ptCount val="1"/>
                <c:pt idx="0">
                  <c:v>0.24324324324324326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FD-441A-AD28-0B7AA9A889A5}"/>
            </c:ext>
          </c:extLst>
        </c:ser>
        <c:ser>
          <c:idx val="12"/>
          <c:order val="12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spellen!$E$18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FD-441A-AD28-0B7AA9A889A5}"/>
            </c:ext>
          </c:extLst>
        </c:ser>
        <c:ser>
          <c:idx val="13"/>
          <c:order val="13"/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spellen!$E$19</c:f>
              <c:numCache>
                <c:formatCode>0%</c:formatCode>
                <c:ptCount val="1"/>
                <c:pt idx="0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FD-441A-AD28-0B7AA9A889A5}"/>
            </c:ext>
          </c:extLst>
        </c:ser>
        <c:ser>
          <c:idx val="14"/>
          <c:order val="14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5FD-441A-AD28-0B7AA9A889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spellen!$E$20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FD-441A-AD28-0B7AA9A889A5}"/>
            </c:ext>
          </c:extLst>
        </c:ser>
        <c:ser>
          <c:idx val="15"/>
          <c:order val="15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spellen!$E$21</c:f>
              <c:numCache>
                <c:formatCode>0%</c:formatCode>
                <c:ptCount val="1"/>
                <c:pt idx="0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5FD-441A-AD28-0B7AA9A889A5}"/>
            </c:ext>
          </c:extLst>
        </c:ser>
        <c:ser>
          <c:idx val="16"/>
          <c:order val="1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spellen!$E$23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5FD-441A-AD28-0B7AA9A889A5}"/>
            </c:ext>
          </c:extLst>
        </c:ser>
        <c:ser>
          <c:idx val="17"/>
          <c:order val="17"/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spellen!$E$24</c:f>
              <c:numCache>
                <c:formatCode>0%</c:formatCode>
                <c:ptCount val="1"/>
                <c:pt idx="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5FD-441A-AD28-0B7AA9A889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5"/>
        <c:axId val="388329480"/>
        <c:axId val="388324888"/>
      </c:barChart>
      <c:barChart>
        <c:barDir val="col"/>
        <c:grouping val="clustered"/>
        <c:varyColors val="0"/>
        <c:ser>
          <c:idx val="0"/>
          <c:order val="0"/>
          <c:spPr>
            <a:noFill/>
            <a:ln w="63500"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spellen!$E$3</c:f>
              <c:numCache>
                <c:formatCode>0%</c:formatCode>
                <c:ptCount val="1"/>
                <c:pt idx="0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5FD-441A-AD28-0B7AA9A889A5}"/>
            </c:ext>
          </c:extLst>
        </c:ser>
        <c:ser>
          <c:idx val="1"/>
          <c:order val="1"/>
          <c:spPr>
            <a:noFill/>
            <a:ln w="63500"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spellen!$E$4</c:f>
              <c:numCache>
                <c:formatCode>0%</c:formatCode>
                <c:ptCount val="1"/>
                <c:pt idx="0">
                  <c:v>0.96099999999999997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5FD-441A-AD28-0B7AA9A889A5}"/>
            </c:ext>
          </c:extLst>
        </c:ser>
        <c:ser>
          <c:idx val="2"/>
          <c:order val="2"/>
          <c:spPr>
            <a:noFill/>
            <a:ln w="63500"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spellen!$E$5</c:f>
              <c:numCache>
                <c:formatCode>0%</c:formatCode>
                <c:ptCount val="1"/>
                <c:pt idx="0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5FD-441A-AD28-0B7AA9A889A5}"/>
            </c:ext>
          </c:extLst>
        </c:ser>
        <c:ser>
          <c:idx val="3"/>
          <c:order val="3"/>
          <c:spPr>
            <a:noFill/>
            <a:ln w="63500">
              <a:solidFill>
                <a:srgbClr val="00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FF00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spellen!$E$6</c:f>
              <c:numCache>
                <c:formatCode>0%</c:formatCode>
                <c:ptCount val="1"/>
                <c:pt idx="0">
                  <c:v>0.60299999999999998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5FD-441A-AD28-0B7AA9A88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7555000"/>
        <c:axId val="637554344"/>
      </c:barChart>
      <c:catAx>
        <c:axId val="388329480"/>
        <c:scaling>
          <c:orientation val="minMax"/>
        </c:scaling>
        <c:delete val="1"/>
        <c:axPos val="b"/>
        <c:majorTickMark val="none"/>
        <c:minorTickMark val="none"/>
        <c:tickLblPos val="nextTo"/>
        <c:crossAx val="388324888"/>
        <c:crosses val="autoZero"/>
        <c:auto val="1"/>
        <c:lblAlgn val="ctr"/>
        <c:lblOffset val="100"/>
        <c:noMultiLvlLbl val="0"/>
      </c:catAx>
      <c:valAx>
        <c:axId val="388324888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88329480"/>
        <c:crosses val="autoZero"/>
        <c:crossBetween val="between"/>
      </c:valAx>
      <c:valAx>
        <c:axId val="637554344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637555000"/>
        <c:crosses val="max"/>
        <c:crossBetween val="between"/>
      </c:valAx>
      <c:catAx>
        <c:axId val="637555000"/>
        <c:scaling>
          <c:orientation val="minMax"/>
        </c:scaling>
        <c:delete val="1"/>
        <c:axPos val="b"/>
        <c:majorTickMark val="out"/>
        <c:minorTickMark val="none"/>
        <c:tickLblPos val="nextTo"/>
        <c:crossAx val="637554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002060"/>
                </a:solidFill>
              </a:rPr>
              <a:t>REKENEN &amp; WISKUNDE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967-48A6-8856-96E59313B7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wiskunde'!$E$8</c:f>
              <c:numCache>
                <c:formatCode>0%</c:formatCode>
                <c:ptCount val="1"/>
                <c:pt idx="0">
                  <c:v>0.17142857142857143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67-48A6-8856-96E59313B7FF}"/>
            </c:ext>
          </c:extLst>
        </c:ser>
        <c:ser>
          <c:idx val="5"/>
          <c:order val="5"/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wiskunde'!$E$9</c:f>
              <c:numCache>
                <c:formatCode>0%</c:formatCode>
                <c:ptCount val="1"/>
                <c:pt idx="0">
                  <c:v>8.5714285714285715E-2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67-48A6-8856-96E59313B7FF}"/>
            </c:ext>
          </c:extLst>
        </c:ser>
        <c:ser>
          <c:idx val="6"/>
          <c:order val="6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wiskunde'!$E$10</c:f>
              <c:numCache>
                <c:formatCode>0%</c:formatCode>
                <c:ptCount val="1"/>
                <c:pt idx="0">
                  <c:v>0.37142857142857144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967-48A6-8856-96E59313B7FF}"/>
            </c:ext>
          </c:extLst>
        </c:ser>
        <c:ser>
          <c:idx val="7"/>
          <c:order val="7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wiskunde'!$E$11</c:f>
              <c:numCache>
                <c:formatCode>0%</c:formatCode>
                <c:ptCount val="1"/>
                <c:pt idx="0">
                  <c:v>8.5714285714285715E-2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67-48A6-8856-96E59313B7FF}"/>
            </c:ext>
          </c:extLst>
        </c:ser>
        <c:ser>
          <c:idx val="8"/>
          <c:order val="8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wiskunde'!$E$13</c:f>
              <c:numCache>
                <c:formatCode>0%</c:formatCode>
                <c:ptCount val="1"/>
                <c:pt idx="0">
                  <c:v>0.59459459459459463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967-48A6-8856-96E59313B7FF}"/>
            </c:ext>
          </c:extLst>
        </c:ser>
        <c:ser>
          <c:idx val="9"/>
          <c:order val="9"/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wiskunde'!$E$14</c:f>
              <c:numCache>
                <c:formatCode>0%</c:formatCode>
                <c:ptCount val="1"/>
                <c:pt idx="0">
                  <c:v>0.13513513513513514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967-48A6-8856-96E59313B7FF}"/>
            </c:ext>
          </c:extLst>
        </c:ser>
        <c:ser>
          <c:idx val="10"/>
          <c:order val="1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wiskunde'!$E$15</c:f>
              <c:numCache>
                <c:formatCode>0%</c:formatCode>
                <c:ptCount val="1"/>
                <c:pt idx="0">
                  <c:v>0.83783783783783783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967-48A6-8856-96E59313B7FF}"/>
            </c:ext>
          </c:extLst>
        </c:ser>
        <c:ser>
          <c:idx val="11"/>
          <c:order val="11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wiskunde'!$E$16</c:f>
              <c:numCache>
                <c:formatCode>0%</c:formatCode>
                <c:ptCount val="1"/>
                <c:pt idx="0">
                  <c:v>0.24324324324324326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967-48A6-8856-96E59313B7FF}"/>
            </c:ext>
          </c:extLst>
        </c:ser>
        <c:ser>
          <c:idx val="12"/>
          <c:order val="12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wiskunde'!$E$18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967-48A6-8856-96E59313B7FF}"/>
            </c:ext>
          </c:extLst>
        </c:ser>
        <c:ser>
          <c:idx val="13"/>
          <c:order val="13"/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wiskunde'!$E$19</c:f>
              <c:numCache>
                <c:formatCode>0%</c:formatCode>
                <c:ptCount val="1"/>
                <c:pt idx="0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967-48A6-8856-96E59313B7FF}"/>
            </c:ext>
          </c:extLst>
        </c:ser>
        <c:ser>
          <c:idx val="14"/>
          <c:order val="14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967-48A6-8856-96E59313B7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wiskunde'!$E$20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967-48A6-8856-96E59313B7FF}"/>
            </c:ext>
          </c:extLst>
        </c:ser>
        <c:ser>
          <c:idx val="15"/>
          <c:order val="15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wiskunde'!$E$21</c:f>
              <c:numCache>
                <c:formatCode>0%</c:formatCode>
                <c:ptCount val="1"/>
                <c:pt idx="0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967-48A6-8856-96E59313B7FF}"/>
            </c:ext>
          </c:extLst>
        </c:ser>
        <c:ser>
          <c:idx val="16"/>
          <c:order val="1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wiskunde'!$E$23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967-48A6-8856-96E59313B7FF}"/>
            </c:ext>
          </c:extLst>
        </c:ser>
        <c:ser>
          <c:idx val="17"/>
          <c:order val="17"/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wiskunde'!$E$24</c:f>
              <c:numCache>
                <c:formatCode>0%</c:formatCode>
                <c:ptCount val="1"/>
                <c:pt idx="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967-48A6-8856-96E59313B7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5"/>
        <c:axId val="388329480"/>
        <c:axId val="388324888"/>
      </c:barChart>
      <c:barChart>
        <c:barDir val="col"/>
        <c:grouping val="clustered"/>
        <c:varyColors val="0"/>
        <c:ser>
          <c:idx val="0"/>
          <c:order val="0"/>
          <c:spPr>
            <a:noFill/>
            <a:ln w="63500"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wiskunde'!$E$3</c:f>
              <c:numCache>
                <c:formatCode>0%</c:formatCode>
                <c:ptCount val="1"/>
                <c:pt idx="0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7-48A6-8856-96E59313B7FF}"/>
            </c:ext>
          </c:extLst>
        </c:ser>
        <c:ser>
          <c:idx val="1"/>
          <c:order val="1"/>
          <c:spPr>
            <a:noFill/>
            <a:ln w="63500"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wiskunde'!$E$4</c:f>
              <c:numCache>
                <c:formatCode>0%</c:formatCode>
                <c:ptCount val="1"/>
                <c:pt idx="0">
                  <c:v>0.96099999999999997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7-48A6-8856-96E59313B7FF}"/>
            </c:ext>
          </c:extLst>
        </c:ser>
        <c:ser>
          <c:idx val="2"/>
          <c:order val="2"/>
          <c:spPr>
            <a:noFill/>
            <a:ln w="63500"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wiskunde'!$E$5</c:f>
              <c:numCache>
                <c:formatCode>0%</c:formatCode>
                <c:ptCount val="1"/>
                <c:pt idx="0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67-48A6-8856-96E59313B7FF}"/>
            </c:ext>
          </c:extLst>
        </c:ser>
        <c:ser>
          <c:idx val="3"/>
          <c:order val="3"/>
          <c:spPr>
            <a:noFill/>
            <a:ln w="63500">
              <a:solidFill>
                <a:srgbClr val="00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FF00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'rekenen &amp; wiskunde'!$E$6</c:f>
              <c:numCache>
                <c:formatCode>0%</c:formatCode>
                <c:ptCount val="1"/>
                <c:pt idx="0">
                  <c:v>0.60299999999999998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7-48A6-8856-96E59313B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7555000"/>
        <c:axId val="637554344"/>
      </c:barChart>
      <c:catAx>
        <c:axId val="388329480"/>
        <c:scaling>
          <c:orientation val="minMax"/>
        </c:scaling>
        <c:delete val="1"/>
        <c:axPos val="b"/>
        <c:majorTickMark val="none"/>
        <c:minorTickMark val="none"/>
        <c:tickLblPos val="nextTo"/>
        <c:crossAx val="388324888"/>
        <c:crosses val="autoZero"/>
        <c:auto val="1"/>
        <c:lblAlgn val="ctr"/>
        <c:lblOffset val="100"/>
        <c:noMultiLvlLbl val="0"/>
      </c:catAx>
      <c:valAx>
        <c:axId val="388324888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88329480"/>
        <c:crosses val="autoZero"/>
        <c:crossBetween val="between"/>
      </c:valAx>
      <c:valAx>
        <c:axId val="637554344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637555000"/>
        <c:crosses val="max"/>
        <c:crossBetween val="between"/>
      </c:valAx>
      <c:catAx>
        <c:axId val="637555000"/>
        <c:scaling>
          <c:orientation val="minMax"/>
        </c:scaling>
        <c:delete val="1"/>
        <c:axPos val="b"/>
        <c:majorTickMark val="out"/>
        <c:minorTickMark val="none"/>
        <c:tickLblPos val="nextTo"/>
        <c:crossAx val="637554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3.png"/><Relationship Id="rId7" Type="http://schemas.openxmlformats.org/officeDocument/2006/relationships/hyperlink" Target="#spellen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rekenen &amp; wiskunde'!A1"/><Relationship Id="rId5" Type="http://schemas.openxmlformats.org/officeDocument/2006/relationships/hyperlink" Target="#'begrijpend lezen'!A1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uitleg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uitleg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hyperlink" Target="#uitleg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</xdr:colOff>
      <xdr:row>17</xdr:row>
      <xdr:rowOff>139700</xdr:rowOff>
    </xdr:from>
    <xdr:to>
      <xdr:col>5</xdr:col>
      <xdr:colOff>304800</xdr:colOff>
      <xdr:row>29</xdr:row>
      <xdr:rowOff>6350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DDA10AE-2C50-4C64-B6DE-7258C3A65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0" y="3695700"/>
          <a:ext cx="2762250" cy="207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65627</xdr:colOff>
      <xdr:row>1</xdr:row>
      <xdr:rowOff>353487</xdr:rowOff>
    </xdr:from>
    <xdr:to>
      <xdr:col>1</xdr:col>
      <xdr:colOff>1202277</xdr:colOff>
      <xdr:row>4</xdr:row>
      <xdr:rowOff>224371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2062BBC-F1EC-4AEF-9AB5-05AD482F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60" y="533404"/>
          <a:ext cx="1136650" cy="770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52922</xdr:colOff>
      <xdr:row>10</xdr:row>
      <xdr:rowOff>133350</xdr:rowOff>
    </xdr:from>
    <xdr:to>
      <xdr:col>1</xdr:col>
      <xdr:colOff>1153589</xdr:colOff>
      <xdr:row>13</xdr:row>
      <xdr:rowOff>254000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DBE1B84-14A6-492A-96B8-8FEA938BE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5" y="2959100"/>
          <a:ext cx="1100667" cy="77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69854</xdr:colOff>
      <xdr:row>28</xdr:row>
      <xdr:rowOff>80434</xdr:rowOff>
    </xdr:from>
    <xdr:to>
      <xdr:col>1</xdr:col>
      <xdr:colOff>1244604</xdr:colOff>
      <xdr:row>32</xdr:row>
      <xdr:rowOff>48683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93421A17-C9EF-491F-92F3-CACF48863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687" y="6599767"/>
          <a:ext cx="1174750" cy="804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524933</xdr:colOff>
      <xdr:row>7</xdr:row>
      <xdr:rowOff>127000</xdr:rowOff>
    </xdr:from>
    <xdr:to>
      <xdr:col>13</xdr:col>
      <xdr:colOff>518583</xdr:colOff>
      <xdr:row>11</xdr:row>
      <xdr:rowOff>160866</xdr:rowOff>
    </xdr:to>
    <xdr:sp macro="" textlink="">
      <xdr:nvSpPr>
        <xdr:cNvPr id="9" name="Pijl: links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F09E88-0932-48F0-AF4D-38D547F93E37}"/>
            </a:ext>
          </a:extLst>
        </xdr:cNvPr>
        <xdr:cNvSpPr/>
      </xdr:nvSpPr>
      <xdr:spPr>
        <a:xfrm flipH="1">
          <a:off x="7827433" y="2127250"/>
          <a:ext cx="2448983" cy="1039283"/>
        </a:xfrm>
        <a:prstGeom prst="leftArrow">
          <a:avLst/>
        </a:prstGeom>
        <a:solidFill>
          <a:srgbClr val="00B0F0"/>
        </a:solidFill>
        <a:effectLst>
          <a:outerShdw blurRad="50800" dist="1270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 b="1"/>
            <a:t>begrijpend</a:t>
          </a:r>
          <a:r>
            <a:rPr lang="nl-NL" sz="1600" b="1" baseline="0"/>
            <a:t> lezen</a:t>
          </a:r>
          <a:endParaRPr lang="nl-NL" sz="1600" b="1"/>
        </a:p>
      </xdr:txBody>
    </xdr:sp>
    <xdr:clientData/>
  </xdr:twoCellAnchor>
  <xdr:twoCellAnchor>
    <xdr:from>
      <xdr:col>9</xdr:col>
      <xdr:colOff>518584</xdr:colOff>
      <xdr:row>13</xdr:row>
      <xdr:rowOff>31749</xdr:rowOff>
    </xdr:from>
    <xdr:to>
      <xdr:col>13</xdr:col>
      <xdr:colOff>512234</xdr:colOff>
      <xdr:row>16</xdr:row>
      <xdr:rowOff>237065</xdr:rowOff>
    </xdr:to>
    <xdr:sp macro="" textlink="">
      <xdr:nvSpPr>
        <xdr:cNvPr id="10" name="Pijl: links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023610-8EC5-4C42-AC70-78E48CCA9FFC}"/>
            </a:ext>
          </a:extLst>
        </xdr:cNvPr>
        <xdr:cNvSpPr/>
      </xdr:nvSpPr>
      <xdr:spPr>
        <a:xfrm flipH="1">
          <a:off x="7821084" y="3513666"/>
          <a:ext cx="2448983" cy="999066"/>
        </a:xfrm>
        <a:prstGeom prst="leftArrow">
          <a:avLst/>
        </a:prstGeom>
        <a:solidFill>
          <a:srgbClr val="00B0F0"/>
        </a:solidFill>
        <a:effectLst>
          <a:outerShdw blurRad="50800" dist="1270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 b="1"/>
            <a:t>rekenen</a:t>
          </a:r>
          <a:r>
            <a:rPr lang="nl-NL" sz="1600" b="1" baseline="0"/>
            <a:t> &amp; wiskunde</a:t>
          </a:r>
          <a:endParaRPr lang="nl-NL" sz="1600" b="1"/>
        </a:p>
      </xdr:txBody>
    </xdr:sp>
    <xdr:clientData/>
  </xdr:twoCellAnchor>
  <xdr:twoCellAnchor>
    <xdr:from>
      <xdr:col>9</xdr:col>
      <xdr:colOff>529166</xdr:colOff>
      <xdr:row>18</xdr:row>
      <xdr:rowOff>179915</xdr:rowOff>
    </xdr:from>
    <xdr:to>
      <xdr:col>13</xdr:col>
      <xdr:colOff>518583</xdr:colOff>
      <xdr:row>24</xdr:row>
      <xdr:rowOff>101599</xdr:rowOff>
    </xdr:to>
    <xdr:sp macro="" textlink="">
      <xdr:nvSpPr>
        <xdr:cNvPr id="11" name="Pijl: links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8CC1141-DB48-46C7-9D5D-253DA7BB2F5F}"/>
            </a:ext>
          </a:extLst>
        </xdr:cNvPr>
        <xdr:cNvSpPr/>
      </xdr:nvSpPr>
      <xdr:spPr>
        <a:xfrm flipH="1">
          <a:off x="7831666" y="4900082"/>
          <a:ext cx="2444750" cy="1001184"/>
        </a:xfrm>
        <a:prstGeom prst="leftArrow">
          <a:avLst/>
        </a:prstGeom>
        <a:solidFill>
          <a:srgbClr val="00B0F0"/>
        </a:solidFill>
        <a:effectLst>
          <a:outerShdw blurRad="50800" dist="1270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 b="1"/>
            <a:t>spellen</a:t>
          </a:r>
        </a:p>
      </xdr:txBody>
    </xdr:sp>
    <xdr:clientData/>
  </xdr:twoCellAnchor>
  <xdr:twoCellAnchor editAs="oneCell">
    <xdr:from>
      <xdr:col>1</xdr:col>
      <xdr:colOff>1608665</xdr:colOff>
      <xdr:row>31</xdr:row>
      <xdr:rowOff>127000</xdr:rowOff>
    </xdr:from>
    <xdr:to>
      <xdr:col>14</xdr:col>
      <xdr:colOff>188383</xdr:colOff>
      <xdr:row>63</xdr:row>
      <xdr:rowOff>48717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5B4907B-ECC1-4A60-9F43-93A835F07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665" y="7302500"/>
          <a:ext cx="8826502" cy="567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482599</xdr:colOff>
      <xdr:row>1</xdr:row>
      <xdr:rowOff>71965</xdr:rowOff>
    </xdr:from>
    <xdr:to>
      <xdr:col>15</xdr:col>
      <xdr:colOff>211666</xdr:colOff>
      <xdr:row>20</xdr:row>
      <xdr:rowOff>241299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145173FC-3D1B-473F-9663-B8FF1CD342A8}"/>
            </a:ext>
          </a:extLst>
        </xdr:cNvPr>
        <xdr:cNvSpPr/>
      </xdr:nvSpPr>
      <xdr:spPr>
        <a:xfrm>
          <a:off x="4089399" y="256115"/>
          <a:ext cx="9647767" cy="5782734"/>
        </a:xfrm>
        <a:prstGeom prst="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</xdr:col>
      <xdr:colOff>25400</xdr:colOff>
      <xdr:row>12</xdr:row>
      <xdr:rowOff>222250</xdr:rowOff>
    </xdr:from>
    <xdr:to>
      <xdr:col>3</xdr:col>
      <xdr:colOff>1219200</xdr:colOff>
      <xdr:row>15</xdr:row>
      <xdr:rowOff>63500</xdr:rowOff>
    </xdr:to>
    <xdr:sp macro="" textlink="">
      <xdr:nvSpPr>
        <xdr:cNvPr id="3" name="Pijl: link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037919-752F-4E26-B143-3EF6D7A17CAA}"/>
            </a:ext>
          </a:extLst>
        </xdr:cNvPr>
        <xdr:cNvSpPr/>
      </xdr:nvSpPr>
      <xdr:spPr>
        <a:xfrm>
          <a:off x="1028700" y="3606800"/>
          <a:ext cx="2495550" cy="793750"/>
        </a:xfrm>
        <a:prstGeom prst="leftArrow">
          <a:avLst/>
        </a:prstGeom>
        <a:solidFill>
          <a:srgbClr val="00B0F0"/>
        </a:solidFill>
        <a:effectLst>
          <a:outerShdw blurRad="50800" dist="1270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 b="1"/>
            <a:t>terug naar start</a:t>
          </a:r>
        </a:p>
      </xdr:txBody>
    </xdr:sp>
    <xdr:clientData fPrintsWithSheet="0"/>
  </xdr:twoCellAnchor>
  <xdr:twoCellAnchor>
    <xdr:from>
      <xdr:col>4</xdr:col>
      <xdr:colOff>567265</xdr:colOff>
      <xdr:row>2</xdr:row>
      <xdr:rowOff>8468</xdr:rowOff>
    </xdr:from>
    <xdr:to>
      <xdr:col>15</xdr:col>
      <xdr:colOff>143932</xdr:colOff>
      <xdr:row>18</xdr:row>
      <xdr:rowOff>127000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D8B9A8D2-6C74-4C5B-9AF2-B13C699693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482599</xdr:colOff>
      <xdr:row>1</xdr:row>
      <xdr:rowOff>71965</xdr:rowOff>
    </xdr:from>
    <xdr:to>
      <xdr:col>15</xdr:col>
      <xdr:colOff>211666</xdr:colOff>
      <xdr:row>20</xdr:row>
      <xdr:rowOff>241299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C24F9299-48E8-4E96-818F-F00B5D434192}"/>
            </a:ext>
          </a:extLst>
        </xdr:cNvPr>
        <xdr:cNvSpPr/>
      </xdr:nvSpPr>
      <xdr:spPr>
        <a:xfrm>
          <a:off x="4089399" y="256115"/>
          <a:ext cx="9647767" cy="5782734"/>
        </a:xfrm>
        <a:prstGeom prst="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</xdr:col>
      <xdr:colOff>25400</xdr:colOff>
      <xdr:row>12</xdr:row>
      <xdr:rowOff>222250</xdr:rowOff>
    </xdr:from>
    <xdr:to>
      <xdr:col>3</xdr:col>
      <xdr:colOff>1219200</xdr:colOff>
      <xdr:row>15</xdr:row>
      <xdr:rowOff>63500</xdr:rowOff>
    </xdr:to>
    <xdr:sp macro="" textlink="">
      <xdr:nvSpPr>
        <xdr:cNvPr id="3" name="Pijl: link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FA71E7-D36C-447F-BC07-22752FD61730}"/>
            </a:ext>
          </a:extLst>
        </xdr:cNvPr>
        <xdr:cNvSpPr/>
      </xdr:nvSpPr>
      <xdr:spPr>
        <a:xfrm>
          <a:off x="1028700" y="3606800"/>
          <a:ext cx="2495550" cy="793750"/>
        </a:xfrm>
        <a:prstGeom prst="leftArrow">
          <a:avLst/>
        </a:prstGeom>
        <a:solidFill>
          <a:srgbClr val="00B0F0"/>
        </a:solidFill>
        <a:effectLst>
          <a:outerShdw blurRad="50800" dist="1270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 b="1"/>
            <a:t>terug naar start</a:t>
          </a:r>
        </a:p>
      </xdr:txBody>
    </xdr:sp>
    <xdr:clientData fPrintsWithSheet="0"/>
  </xdr:twoCellAnchor>
  <xdr:twoCellAnchor>
    <xdr:from>
      <xdr:col>4</xdr:col>
      <xdr:colOff>567265</xdr:colOff>
      <xdr:row>2</xdr:row>
      <xdr:rowOff>8468</xdr:rowOff>
    </xdr:from>
    <xdr:to>
      <xdr:col>15</xdr:col>
      <xdr:colOff>143932</xdr:colOff>
      <xdr:row>18</xdr:row>
      <xdr:rowOff>127000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DAEAAB79-12FB-4BC9-A789-61ABF3A84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482599</xdr:colOff>
      <xdr:row>1</xdr:row>
      <xdr:rowOff>71965</xdr:rowOff>
    </xdr:from>
    <xdr:to>
      <xdr:col>15</xdr:col>
      <xdr:colOff>211666</xdr:colOff>
      <xdr:row>20</xdr:row>
      <xdr:rowOff>241299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88BAC383-AF44-41C9-A858-C0C5801506A2}"/>
            </a:ext>
          </a:extLst>
        </xdr:cNvPr>
        <xdr:cNvSpPr/>
      </xdr:nvSpPr>
      <xdr:spPr>
        <a:xfrm>
          <a:off x="3922182" y="71965"/>
          <a:ext cx="9677401" cy="5535084"/>
        </a:xfrm>
        <a:prstGeom prst="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</xdr:col>
      <xdr:colOff>25400</xdr:colOff>
      <xdr:row>12</xdr:row>
      <xdr:rowOff>222250</xdr:rowOff>
    </xdr:from>
    <xdr:to>
      <xdr:col>3</xdr:col>
      <xdr:colOff>1219200</xdr:colOff>
      <xdr:row>15</xdr:row>
      <xdr:rowOff>63500</xdr:rowOff>
    </xdr:to>
    <xdr:sp macro="" textlink="">
      <xdr:nvSpPr>
        <xdr:cNvPr id="4" name="Pijl: link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8E1E01-E92F-4103-8440-2E4E82EC6F5F}"/>
            </a:ext>
          </a:extLst>
        </xdr:cNvPr>
        <xdr:cNvSpPr/>
      </xdr:nvSpPr>
      <xdr:spPr>
        <a:xfrm>
          <a:off x="857250" y="3289300"/>
          <a:ext cx="2438400" cy="793750"/>
        </a:xfrm>
        <a:prstGeom prst="leftArrow">
          <a:avLst/>
        </a:prstGeom>
        <a:solidFill>
          <a:srgbClr val="00B0F0"/>
        </a:solidFill>
        <a:effectLst>
          <a:outerShdw blurRad="50800" dist="1270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 b="1"/>
            <a:t>terug naar start</a:t>
          </a:r>
        </a:p>
      </xdr:txBody>
    </xdr:sp>
    <xdr:clientData fPrintsWithSheet="0"/>
  </xdr:twoCellAnchor>
  <xdr:twoCellAnchor>
    <xdr:from>
      <xdr:col>4</xdr:col>
      <xdr:colOff>567265</xdr:colOff>
      <xdr:row>2</xdr:row>
      <xdr:rowOff>8468</xdr:rowOff>
    </xdr:from>
    <xdr:to>
      <xdr:col>15</xdr:col>
      <xdr:colOff>143932</xdr:colOff>
      <xdr:row>18</xdr:row>
      <xdr:rowOff>127000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F10374AF-5233-446E-8C09-9535F09AC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A08E5-A877-44E3-831A-337BDC972AA5}">
  <sheetPr>
    <pageSetUpPr fitToPage="1"/>
  </sheetPr>
  <dimension ref="C2:M31"/>
  <sheetViews>
    <sheetView showGridLines="0" showRowColHeaders="0" tabSelected="1" zoomScale="75" zoomScaleNormal="75" workbookViewId="0"/>
  </sheetViews>
  <sheetFormatPr defaultRowHeight="14.5" x14ac:dyDescent="0.35"/>
  <cols>
    <col min="2" max="2" width="18.7265625" customWidth="1"/>
    <col min="3" max="4" width="8.7265625" customWidth="1"/>
    <col min="5" max="6" width="17.81640625" customWidth="1"/>
    <col min="15" max="15" width="4.90625" customWidth="1"/>
  </cols>
  <sheetData>
    <row r="2" spans="3:13" ht="33.5" x14ac:dyDescent="0.75">
      <c r="C2" s="42" t="s">
        <v>21</v>
      </c>
    </row>
    <row r="4" spans="3:13" ht="23.5" x14ac:dyDescent="0.55000000000000004">
      <c r="C4" s="43" t="s">
        <v>24</v>
      </c>
      <c r="H4" s="47"/>
      <c r="I4" s="47"/>
      <c r="J4" s="47"/>
      <c r="K4" s="47"/>
      <c r="L4" s="47"/>
      <c r="M4" s="47"/>
    </row>
    <row r="5" spans="3:13" ht="21.5" customHeight="1" x14ac:dyDescent="0.55000000000000004">
      <c r="C5" s="43"/>
      <c r="H5" s="47"/>
      <c r="I5" s="47"/>
      <c r="J5" s="47"/>
      <c r="K5" s="47"/>
      <c r="L5" s="47"/>
      <c r="M5" s="47"/>
    </row>
    <row r="6" spans="3:13" ht="24" thickBot="1" x14ac:dyDescent="0.55000000000000004">
      <c r="C6" s="83" t="s">
        <v>23</v>
      </c>
      <c r="D6" s="83"/>
      <c r="E6" s="83"/>
      <c r="F6" s="83"/>
      <c r="G6" s="83"/>
      <c r="H6" s="83"/>
      <c r="I6" s="47"/>
      <c r="J6" s="47"/>
      <c r="K6" s="47"/>
      <c r="L6" s="47"/>
      <c r="M6" s="47"/>
    </row>
    <row r="7" spans="3:13" ht="26.5" thickBot="1" x14ac:dyDescent="0.4">
      <c r="C7" s="79" t="s">
        <v>25</v>
      </c>
      <c r="D7" s="80"/>
      <c r="E7" s="80"/>
      <c r="F7" s="80"/>
      <c r="G7" s="80"/>
      <c r="H7" s="81"/>
    </row>
    <row r="8" spans="3:13" ht="21.5" thickBot="1" x14ac:dyDescent="0.55000000000000004">
      <c r="E8" s="82" t="s">
        <v>17</v>
      </c>
      <c r="F8" s="82"/>
    </row>
    <row r="9" spans="3:13" ht="21.5" thickBot="1" x14ac:dyDescent="0.4">
      <c r="E9" s="44">
        <v>2019</v>
      </c>
      <c r="F9" s="45">
        <v>2020</v>
      </c>
    </row>
    <row r="10" spans="3:13" ht="21.5" thickBot="1" x14ac:dyDescent="0.4">
      <c r="E10" s="46" t="s">
        <v>10</v>
      </c>
      <c r="F10" s="45">
        <v>29</v>
      </c>
    </row>
    <row r="13" spans="3:13" ht="23.5" x14ac:dyDescent="0.55000000000000004">
      <c r="C13" s="43" t="s">
        <v>36</v>
      </c>
    </row>
    <row r="14" spans="3:13" ht="21" x14ac:dyDescent="0.35">
      <c r="C14" s="48" t="s">
        <v>33</v>
      </c>
    </row>
    <row r="15" spans="3:13" ht="21" x14ac:dyDescent="0.35">
      <c r="C15" s="48" t="s">
        <v>34</v>
      </c>
    </row>
    <row r="16" spans="3:13" ht="21" x14ac:dyDescent="0.35">
      <c r="C16" s="48" t="s">
        <v>35</v>
      </c>
    </row>
    <row r="17" spans="3:6" ht="21" x14ac:dyDescent="0.35">
      <c r="C17" s="48" t="s">
        <v>32</v>
      </c>
      <c r="F17" s="49"/>
    </row>
    <row r="31" spans="3:6" ht="23.5" x14ac:dyDescent="0.55000000000000004">
      <c r="C31" s="43" t="s">
        <v>22</v>
      </c>
    </row>
  </sheetData>
  <sheetProtection algorithmName="SHA-512" hashValue="F2iCzGrS3R1LzqBW0l9iUkAOr1uFOC797TXHeADjZx8yJPhjjen6fcf9Vb70CsItfTITyhtkLVTNn/Woy/MQcw==" saltValue="CzIVLH2VrZdNwShaaLfKTw==" spinCount="100000" sheet="1" objects="1" scenarios="1"/>
  <mergeCells count="3">
    <mergeCell ref="C7:H7"/>
    <mergeCell ref="E8:F8"/>
    <mergeCell ref="C6:H6"/>
  </mergeCells>
  <pageMargins left="0.23622047244094491" right="0.23622047244094491" top="0.74803149606299213" bottom="0.74803149606299213" header="0.31496062992125984" footer="0.31496062992125984"/>
  <pageSetup paperSize="9" scale="67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2043E-62BA-48FD-9A98-A6D397BBB9E9}">
  <dimension ref="A1:E202"/>
  <sheetViews>
    <sheetView zoomScaleNormal="100" workbookViewId="0">
      <selection activeCell="I14" sqref="I14"/>
    </sheetView>
  </sheetViews>
  <sheetFormatPr defaultColWidth="9.1796875" defaultRowHeight="14.5" x14ac:dyDescent="0.35"/>
  <cols>
    <col min="1" max="1" width="13.453125" style="2" bestFit="1" customWidth="1"/>
    <col min="2" max="2" width="18.54296875" style="1" bestFit="1" customWidth="1"/>
    <col min="3" max="3" width="8.453125" style="1" bestFit="1" customWidth="1"/>
    <col min="4" max="1025" width="8.54296875" style="1" customWidth="1"/>
    <col min="1026" max="16384" width="9.1796875" style="1"/>
  </cols>
  <sheetData>
    <row r="1" spans="1:5" x14ac:dyDescent="0.35">
      <c r="A1" s="2" t="s">
        <v>14</v>
      </c>
      <c r="B1" s="1" t="s">
        <v>13</v>
      </c>
      <c r="C1" s="1" t="s">
        <v>12</v>
      </c>
      <c r="E1" s="1" t="s">
        <v>11</v>
      </c>
    </row>
    <row r="2" spans="1:5" x14ac:dyDescent="0.35">
      <c r="A2" s="5">
        <v>20</v>
      </c>
      <c r="B2" s="4">
        <v>0.66800000000000004</v>
      </c>
      <c r="C2" s="4">
        <v>0.78</v>
      </c>
      <c r="E2" s="3">
        <v>0.99</v>
      </c>
    </row>
    <row r="3" spans="1:5" x14ac:dyDescent="0.35">
      <c r="A3" s="5">
        <f t="shared" ref="A3:A37" si="0">A2+0.1</f>
        <v>20.100000000000001</v>
      </c>
      <c r="B3" s="4">
        <v>0.66800000000000004</v>
      </c>
      <c r="C3" s="4">
        <v>0.78</v>
      </c>
      <c r="E3" s="3">
        <v>0.99</v>
      </c>
    </row>
    <row r="4" spans="1:5" x14ac:dyDescent="0.35">
      <c r="A4" s="5">
        <f t="shared" si="0"/>
        <v>20.200000000000003</v>
      </c>
      <c r="B4" s="4">
        <v>0.66800000000000004</v>
      </c>
      <c r="C4" s="4">
        <v>0.78</v>
      </c>
      <c r="E4" s="3">
        <v>0.99</v>
      </c>
    </row>
    <row r="5" spans="1:5" x14ac:dyDescent="0.35">
      <c r="A5" s="5">
        <f t="shared" si="0"/>
        <v>20.300000000000004</v>
      </c>
      <c r="B5" s="4">
        <v>0.66800000000000004</v>
      </c>
      <c r="C5" s="4">
        <v>0.78</v>
      </c>
      <c r="E5" s="3">
        <v>0.99</v>
      </c>
    </row>
    <row r="6" spans="1:5" x14ac:dyDescent="0.35">
      <c r="A6" s="5">
        <f t="shared" si="0"/>
        <v>20.400000000000006</v>
      </c>
      <c r="B6" s="4">
        <v>0.66800000000000004</v>
      </c>
      <c r="C6" s="4">
        <v>0.78</v>
      </c>
      <c r="E6" s="3">
        <v>0.99</v>
      </c>
    </row>
    <row r="7" spans="1:5" x14ac:dyDescent="0.35">
      <c r="A7" s="5">
        <f t="shared" si="0"/>
        <v>20.500000000000007</v>
      </c>
      <c r="B7" s="4">
        <v>0.66800000000000004</v>
      </c>
      <c r="C7" s="4">
        <v>0.78</v>
      </c>
      <c r="E7" s="3">
        <v>0.99</v>
      </c>
    </row>
    <row r="8" spans="1:5" x14ac:dyDescent="0.35">
      <c r="A8" s="5">
        <f t="shared" si="0"/>
        <v>20.600000000000009</v>
      </c>
      <c r="B8" s="4">
        <v>0.66800000000000004</v>
      </c>
      <c r="C8" s="4">
        <v>0.78</v>
      </c>
      <c r="E8" s="3">
        <v>0.99</v>
      </c>
    </row>
    <row r="9" spans="1:5" x14ac:dyDescent="0.35">
      <c r="A9" s="5">
        <f t="shared" si="0"/>
        <v>20.70000000000001</v>
      </c>
      <c r="B9" s="4">
        <v>0.66800000000000004</v>
      </c>
      <c r="C9" s="4">
        <v>0.78</v>
      </c>
      <c r="E9" s="3">
        <v>0.99</v>
      </c>
    </row>
    <row r="10" spans="1:5" x14ac:dyDescent="0.35">
      <c r="A10" s="5">
        <f t="shared" si="0"/>
        <v>20.800000000000011</v>
      </c>
      <c r="B10" s="4">
        <v>0.66800000000000004</v>
      </c>
      <c r="C10" s="4">
        <v>0.78</v>
      </c>
      <c r="E10" s="3">
        <v>0.99</v>
      </c>
    </row>
    <row r="11" spans="1:5" x14ac:dyDescent="0.35">
      <c r="A11" s="5">
        <f t="shared" si="0"/>
        <v>20.900000000000013</v>
      </c>
      <c r="B11" s="4">
        <v>0.66800000000000004</v>
      </c>
      <c r="C11" s="4">
        <v>0.78</v>
      </c>
      <c r="E11" s="3">
        <v>0.99</v>
      </c>
    </row>
    <row r="12" spans="1:5" x14ac:dyDescent="0.35">
      <c r="A12" s="5">
        <f t="shared" si="0"/>
        <v>21.000000000000014</v>
      </c>
      <c r="B12" s="4">
        <v>0.63900000000000001</v>
      </c>
      <c r="C12" s="4">
        <v>0.751</v>
      </c>
      <c r="E12" s="3">
        <v>0.98699999999999999</v>
      </c>
    </row>
    <row r="13" spans="1:5" x14ac:dyDescent="0.35">
      <c r="A13" s="5">
        <f t="shared" si="0"/>
        <v>21.100000000000016</v>
      </c>
      <c r="B13" s="4">
        <v>0.63900000000000001</v>
      </c>
      <c r="C13" s="4">
        <v>0.751</v>
      </c>
      <c r="E13" s="3">
        <v>0.98699999999999999</v>
      </c>
    </row>
    <row r="14" spans="1:5" x14ac:dyDescent="0.35">
      <c r="A14" s="5">
        <f t="shared" si="0"/>
        <v>21.200000000000017</v>
      </c>
      <c r="B14" s="4">
        <v>0.63900000000000001</v>
      </c>
      <c r="C14" s="4">
        <v>0.751</v>
      </c>
      <c r="E14" s="3">
        <v>0.98699999999999999</v>
      </c>
    </row>
    <row r="15" spans="1:5" x14ac:dyDescent="0.35">
      <c r="A15" s="5">
        <f t="shared" si="0"/>
        <v>21.300000000000018</v>
      </c>
      <c r="B15" s="4">
        <v>0.63900000000000001</v>
      </c>
      <c r="C15" s="4">
        <v>0.751</v>
      </c>
      <c r="E15" s="3">
        <v>0.98699999999999999</v>
      </c>
    </row>
    <row r="16" spans="1:5" x14ac:dyDescent="0.35">
      <c r="A16" s="5">
        <f t="shared" si="0"/>
        <v>21.40000000000002</v>
      </c>
      <c r="B16" s="4">
        <v>0.63900000000000001</v>
      </c>
      <c r="C16" s="4">
        <v>0.751</v>
      </c>
      <c r="E16" s="3">
        <v>0.98699999999999999</v>
      </c>
    </row>
    <row r="17" spans="1:5" x14ac:dyDescent="0.35">
      <c r="A17" s="5">
        <f t="shared" si="0"/>
        <v>21.500000000000021</v>
      </c>
      <c r="B17" s="4">
        <v>0.63900000000000001</v>
      </c>
      <c r="C17" s="4">
        <v>0.751</v>
      </c>
      <c r="E17" s="3">
        <v>0.98699999999999999</v>
      </c>
    </row>
    <row r="18" spans="1:5" x14ac:dyDescent="0.35">
      <c r="A18" s="5">
        <f t="shared" si="0"/>
        <v>21.600000000000023</v>
      </c>
      <c r="B18" s="4">
        <v>0.63900000000000001</v>
      </c>
      <c r="C18" s="4">
        <v>0.751</v>
      </c>
      <c r="E18" s="3">
        <v>0.98699999999999999</v>
      </c>
    </row>
    <row r="19" spans="1:5" x14ac:dyDescent="0.35">
      <c r="A19" s="5">
        <f t="shared" si="0"/>
        <v>21.700000000000024</v>
      </c>
      <c r="B19" s="4">
        <v>0.63900000000000001</v>
      </c>
      <c r="C19" s="4">
        <v>0.751</v>
      </c>
      <c r="E19" s="3">
        <v>0.98699999999999999</v>
      </c>
    </row>
    <row r="20" spans="1:5" x14ac:dyDescent="0.35">
      <c r="A20" s="5">
        <f t="shared" si="0"/>
        <v>21.800000000000026</v>
      </c>
      <c r="B20" s="4">
        <v>0.63900000000000001</v>
      </c>
      <c r="C20" s="4">
        <v>0.751</v>
      </c>
      <c r="E20" s="3">
        <v>0.98699999999999999</v>
      </c>
    </row>
    <row r="21" spans="1:5" x14ac:dyDescent="0.35">
      <c r="A21" s="5">
        <f t="shared" si="0"/>
        <v>21.900000000000027</v>
      </c>
      <c r="B21" s="4">
        <v>0.63900000000000001</v>
      </c>
      <c r="C21" s="4">
        <v>0.751</v>
      </c>
      <c r="E21" s="3">
        <v>0.98699999999999999</v>
      </c>
    </row>
    <row r="22" spans="1:5" x14ac:dyDescent="0.35">
      <c r="A22" s="5">
        <f t="shared" si="0"/>
        <v>22.000000000000028</v>
      </c>
      <c r="B22" s="4">
        <v>0.61099999999999999</v>
      </c>
      <c r="C22" s="4">
        <v>0.70699999999999996</v>
      </c>
      <c r="E22" s="3">
        <v>0.97599999999999998</v>
      </c>
    </row>
    <row r="23" spans="1:5" x14ac:dyDescent="0.35">
      <c r="A23" s="5">
        <f t="shared" si="0"/>
        <v>22.10000000000003</v>
      </c>
      <c r="B23" s="4">
        <v>0.61099999999999999</v>
      </c>
      <c r="C23" s="4">
        <v>0.70699999999999996</v>
      </c>
      <c r="E23" s="3">
        <v>0.97599999999999998</v>
      </c>
    </row>
    <row r="24" spans="1:5" x14ac:dyDescent="0.35">
      <c r="A24" s="5">
        <f t="shared" si="0"/>
        <v>22.200000000000031</v>
      </c>
      <c r="B24" s="4">
        <v>0.61099999999999999</v>
      </c>
      <c r="C24" s="4">
        <v>0.70699999999999996</v>
      </c>
      <c r="E24" s="3">
        <v>0.97599999999999998</v>
      </c>
    </row>
    <row r="25" spans="1:5" x14ac:dyDescent="0.35">
      <c r="A25" s="5">
        <f t="shared" si="0"/>
        <v>22.300000000000033</v>
      </c>
      <c r="B25" s="4">
        <v>0.61099999999999999</v>
      </c>
      <c r="C25" s="4">
        <v>0.70699999999999996</v>
      </c>
      <c r="E25" s="3">
        <v>0.97599999999999998</v>
      </c>
    </row>
    <row r="26" spans="1:5" x14ac:dyDescent="0.35">
      <c r="A26" s="5">
        <f t="shared" si="0"/>
        <v>22.400000000000034</v>
      </c>
      <c r="B26" s="4">
        <v>0.61099999999999999</v>
      </c>
      <c r="C26" s="4">
        <v>0.70699999999999996</v>
      </c>
      <c r="E26" s="3">
        <v>0.97599999999999998</v>
      </c>
    </row>
    <row r="27" spans="1:5" x14ac:dyDescent="0.35">
      <c r="A27" s="5">
        <f t="shared" si="0"/>
        <v>22.500000000000036</v>
      </c>
      <c r="B27" s="4">
        <v>0.61099999999999999</v>
      </c>
      <c r="C27" s="4">
        <v>0.70699999999999996</v>
      </c>
      <c r="E27" s="3">
        <v>0.97599999999999998</v>
      </c>
    </row>
    <row r="28" spans="1:5" x14ac:dyDescent="0.35">
      <c r="A28" s="5">
        <f t="shared" si="0"/>
        <v>22.600000000000037</v>
      </c>
      <c r="B28" s="4">
        <v>0.61099999999999999</v>
      </c>
      <c r="C28" s="4">
        <v>0.70699999999999996</v>
      </c>
      <c r="E28" s="3">
        <v>0.97599999999999998</v>
      </c>
    </row>
    <row r="29" spans="1:5" x14ac:dyDescent="0.35">
      <c r="A29" s="5">
        <f t="shared" si="0"/>
        <v>22.700000000000038</v>
      </c>
      <c r="B29" s="4">
        <v>0.61099999999999999</v>
      </c>
      <c r="C29" s="4">
        <v>0.70699999999999996</v>
      </c>
      <c r="E29" s="3">
        <v>0.97599999999999998</v>
      </c>
    </row>
    <row r="30" spans="1:5" x14ac:dyDescent="0.35">
      <c r="A30" s="5">
        <f t="shared" si="0"/>
        <v>22.80000000000004</v>
      </c>
      <c r="B30" s="4">
        <v>0.61099999999999999</v>
      </c>
      <c r="C30" s="4">
        <v>0.70699999999999996</v>
      </c>
      <c r="E30" s="3">
        <v>0.97599999999999998</v>
      </c>
    </row>
    <row r="31" spans="1:5" x14ac:dyDescent="0.35">
      <c r="A31" s="5">
        <f t="shared" si="0"/>
        <v>22.900000000000041</v>
      </c>
      <c r="B31" s="4">
        <v>0.61099999999999999</v>
      </c>
      <c r="C31" s="4">
        <v>0.70699999999999996</v>
      </c>
      <c r="E31" s="3">
        <v>0.97599999999999998</v>
      </c>
    </row>
    <row r="32" spans="1:5" x14ac:dyDescent="0.35">
      <c r="A32" s="5">
        <f t="shared" si="0"/>
        <v>23.000000000000043</v>
      </c>
      <c r="B32" s="4">
        <v>0.58599999999999997</v>
      </c>
      <c r="C32" s="4">
        <v>0.68400000000000005</v>
      </c>
      <c r="E32" s="3">
        <v>0.97399999999999998</v>
      </c>
    </row>
    <row r="33" spans="1:5" x14ac:dyDescent="0.35">
      <c r="A33" s="5">
        <f t="shared" si="0"/>
        <v>23.100000000000044</v>
      </c>
      <c r="B33" s="4">
        <v>0.58599999999999997</v>
      </c>
      <c r="C33" s="4">
        <v>0.68400000000000005</v>
      </c>
      <c r="E33" s="3">
        <v>0.97399999999999998</v>
      </c>
    </row>
    <row r="34" spans="1:5" x14ac:dyDescent="0.35">
      <c r="A34" s="5">
        <f t="shared" si="0"/>
        <v>23.200000000000045</v>
      </c>
      <c r="B34" s="4">
        <v>0.58599999999999997</v>
      </c>
      <c r="C34" s="4">
        <v>0.68400000000000005</v>
      </c>
      <c r="E34" s="3">
        <v>0.97399999999999998</v>
      </c>
    </row>
    <row r="35" spans="1:5" x14ac:dyDescent="0.35">
      <c r="A35" s="5">
        <f t="shared" si="0"/>
        <v>23.300000000000047</v>
      </c>
      <c r="B35" s="4">
        <v>0.58599999999999997</v>
      </c>
      <c r="C35" s="4">
        <v>0.68400000000000005</v>
      </c>
      <c r="E35" s="3">
        <v>0.97399999999999998</v>
      </c>
    </row>
    <row r="36" spans="1:5" x14ac:dyDescent="0.35">
      <c r="A36" s="5">
        <f t="shared" si="0"/>
        <v>23.400000000000048</v>
      </c>
      <c r="B36" s="4">
        <v>0.58599999999999997</v>
      </c>
      <c r="C36" s="4">
        <v>0.68400000000000005</v>
      </c>
      <c r="E36" s="3">
        <v>0.97399999999999998</v>
      </c>
    </row>
    <row r="37" spans="1:5" x14ac:dyDescent="0.35">
      <c r="A37" s="5">
        <f t="shared" si="0"/>
        <v>23.50000000000005</v>
      </c>
      <c r="B37" s="4">
        <v>0.58599999999999997</v>
      </c>
      <c r="C37" s="4">
        <v>0.68400000000000005</v>
      </c>
      <c r="E37" s="3">
        <v>0.97399999999999998</v>
      </c>
    </row>
    <row r="38" spans="1:5" x14ac:dyDescent="0.35">
      <c r="A38" s="5">
        <v>23.6</v>
      </c>
      <c r="B38" s="4">
        <v>0.58599999999999997</v>
      </c>
      <c r="C38" s="4">
        <v>0.68400000000000005</v>
      </c>
      <c r="E38" s="3">
        <v>0.97399999999999998</v>
      </c>
    </row>
    <row r="39" spans="1:5" x14ac:dyDescent="0.35">
      <c r="A39" s="5">
        <v>23.7</v>
      </c>
      <c r="B39" s="4">
        <v>0.58599999999999997</v>
      </c>
      <c r="C39" s="4">
        <v>0.68400000000000005</v>
      </c>
      <c r="E39" s="3">
        <v>0.97399999999999998</v>
      </c>
    </row>
    <row r="40" spans="1:5" x14ac:dyDescent="0.35">
      <c r="A40" s="5">
        <v>23.8</v>
      </c>
      <c r="B40" s="4">
        <v>0.58599999999999997</v>
      </c>
      <c r="C40" s="4">
        <v>0.68400000000000005</v>
      </c>
      <c r="E40" s="3">
        <v>0.97399999999999998</v>
      </c>
    </row>
    <row r="41" spans="1:5" x14ac:dyDescent="0.35">
      <c r="A41" s="5">
        <v>23.9</v>
      </c>
      <c r="B41" s="4">
        <v>0.58599999999999997</v>
      </c>
      <c r="C41" s="4">
        <v>0.68400000000000005</v>
      </c>
      <c r="E41" s="3">
        <v>0.97399999999999998</v>
      </c>
    </row>
    <row r="42" spans="1:5" x14ac:dyDescent="0.35">
      <c r="A42" s="5">
        <v>24</v>
      </c>
      <c r="B42" s="4">
        <v>0.56599999999999995</v>
      </c>
      <c r="C42" s="4">
        <v>0.66400000000000003</v>
      </c>
      <c r="E42" s="3">
        <v>0.97199999999999998</v>
      </c>
    </row>
    <row r="43" spans="1:5" x14ac:dyDescent="0.35">
      <c r="A43" s="5">
        <v>24.1</v>
      </c>
      <c r="B43" s="4">
        <v>0.56599999999999995</v>
      </c>
      <c r="C43" s="4">
        <v>0.66400000000000003</v>
      </c>
      <c r="E43" s="3">
        <v>0.97199999999999998</v>
      </c>
    </row>
    <row r="44" spans="1:5" x14ac:dyDescent="0.35">
      <c r="A44" s="5">
        <v>24.2</v>
      </c>
      <c r="B44" s="4">
        <v>0.56599999999999995</v>
      </c>
      <c r="C44" s="4">
        <v>0.66400000000000003</v>
      </c>
      <c r="E44" s="3">
        <v>0.97199999999999998</v>
      </c>
    </row>
    <row r="45" spans="1:5" x14ac:dyDescent="0.35">
      <c r="A45" s="5">
        <v>24.3</v>
      </c>
      <c r="B45" s="4">
        <v>0.56599999999999995</v>
      </c>
      <c r="C45" s="4">
        <v>0.66400000000000003</v>
      </c>
      <c r="E45" s="3">
        <v>0.97199999999999998</v>
      </c>
    </row>
    <row r="46" spans="1:5" x14ac:dyDescent="0.35">
      <c r="A46" s="5">
        <v>24.4</v>
      </c>
      <c r="B46" s="4">
        <v>0.56599999999999995</v>
      </c>
      <c r="C46" s="4">
        <v>0.66400000000000003</v>
      </c>
      <c r="E46" s="3">
        <v>0.97199999999999998</v>
      </c>
    </row>
    <row r="47" spans="1:5" x14ac:dyDescent="0.35">
      <c r="A47" s="5">
        <v>24.5</v>
      </c>
      <c r="B47" s="4">
        <v>0.56599999999999995</v>
      </c>
      <c r="C47" s="4">
        <v>0.66400000000000003</v>
      </c>
      <c r="E47" s="3">
        <v>0.97199999999999998</v>
      </c>
    </row>
    <row r="48" spans="1:5" x14ac:dyDescent="0.35">
      <c r="A48" s="5">
        <v>24.6</v>
      </c>
      <c r="B48" s="4">
        <v>0.56599999999999995</v>
      </c>
      <c r="C48" s="4">
        <v>0.66400000000000003</v>
      </c>
      <c r="E48" s="3">
        <v>0.97199999999999998</v>
      </c>
    </row>
    <row r="49" spans="1:5" x14ac:dyDescent="0.35">
      <c r="A49" s="5">
        <v>24.7</v>
      </c>
      <c r="B49" s="4">
        <v>0.56599999999999995</v>
      </c>
      <c r="C49" s="4">
        <v>0.66400000000000003</v>
      </c>
      <c r="E49" s="3">
        <v>0.97199999999999998</v>
      </c>
    </row>
    <row r="50" spans="1:5" x14ac:dyDescent="0.35">
      <c r="A50" s="5">
        <v>24.8</v>
      </c>
      <c r="B50" s="4">
        <v>0.56599999999999995</v>
      </c>
      <c r="C50" s="4">
        <v>0.66400000000000003</v>
      </c>
      <c r="E50" s="3">
        <v>0.97199999999999998</v>
      </c>
    </row>
    <row r="51" spans="1:5" x14ac:dyDescent="0.35">
      <c r="A51" s="5">
        <v>24.9</v>
      </c>
      <c r="B51" s="4">
        <v>0.56599999999999995</v>
      </c>
      <c r="C51" s="4">
        <v>0.66400000000000003</v>
      </c>
      <c r="E51" s="3">
        <v>0.97199999999999998</v>
      </c>
    </row>
    <row r="52" spans="1:5" x14ac:dyDescent="0.35">
      <c r="A52" s="5">
        <v>25</v>
      </c>
      <c r="B52" s="4">
        <v>0.55100000000000005</v>
      </c>
      <c r="C52" s="4">
        <v>0.64900000000000002</v>
      </c>
      <c r="E52" s="3">
        <v>0.96899999999999997</v>
      </c>
    </row>
    <row r="53" spans="1:5" x14ac:dyDescent="0.35">
      <c r="A53" s="5">
        <v>25.1</v>
      </c>
      <c r="B53" s="4">
        <v>0.55100000000000005</v>
      </c>
      <c r="C53" s="4">
        <v>0.64900000000000002</v>
      </c>
      <c r="E53" s="3">
        <v>0.96899999999999997</v>
      </c>
    </row>
    <row r="54" spans="1:5" x14ac:dyDescent="0.35">
      <c r="A54" s="5">
        <v>25.2</v>
      </c>
      <c r="B54" s="4">
        <v>0.55100000000000005</v>
      </c>
      <c r="C54" s="4">
        <v>0.64900000000000002</v>
      </c>
      <c r="E54" s="3">
        <v>0.96899999999999997</v>
      </c>
    </row>
    <row r="55" spans="1:5" x14ac:dyDescent="0.35">
      <c r="A55" s="5">
        <v>25.3</v>
      </c>
      <c r="B55" s="4">
        <v>0.55100000000000005</v>
      </c>
      <c r="C55" s="4">
        <v>0.64900000000000002</v>
      </c>
      <c r="E55" s="3">
        <v>0.96899999999999997</v>
      </c>
    </row>
    <row r="56" spans="1:5" x14ac:dyDescent="0.35">
      <c r="A56" s="5">
        <v>25.4</v>
      </c>
      <c r="B56" s="4">
        <v>0.55100000000000005</v>
      </c>
      <c r="C56" s="4">
        <v>0.64900000000000002</v>
      </c>
      <c r="E56" s="3">
        <v>0.96899999999999997</v>
      </c>
    </row>
    <row r="57" spans="1:5" x14ac:dyDescent="0.35">
      <c r="A57" s="5">
        <v>25.5</v>
      </c>
      <c r="B57" s="4">
        <v>0.55100000000000005</v>
      </c>
      <c r="C57" s="4">
        <v>0.64900000000000002</v>
      </c>
      <c r="E57" s="3">
        <v>0.96899999999999997</v>
      </c>
    </row>
    <row r="58" spans="1:5" x14ac:dyDescent="0.35">
      <c r="A58" s="5">
        <v>25.6</v>
      </c>
      <c r="B58" s="4">
        <v>0.55100000000000005</v>
      </c>
      <c r="C58" s="4">
        <v>0.64900000000000002</v>
      </c>
      <c r="E58" s="3">
        <v>0.96899999999999997</v>
      </c>
    </row>
    <row r="59" spans="1:5" x14ac:dyDescent="0.35">
      <c r="A59" s="5">
        <v>25.7</v>
      </c>
      <c r="B59" s="4">
        <v>0.55100000000000005</v>
      </c>
      <c r="C59" s="4">
        <v>0.64900000000000002</v>
      </c>
      <c r="E59" s="3">
        <v>0.96899999999999997</v>
      </c>
    </row>
    <row r="60" spans="1:5" x14ac:dyDescent="0.35">
      <c r="A60" s="5">
        <v>25.8</v>
      </c>
      <c r="B60" s="4">
        <v>0.55100000000000005</v>
      </c>
      <c r="C60" s="4">
        <v>0.64900000000000002</v>
      </c>
      <c r="E60" s="3">
        <v>0.96899999999999997</v>
      </c>
    </row>
    <row r="61" spans="1:5" x14ac:dyDescent="0.35">
      <c r="A61" s="5">
        <v>25.9</v>
      </c>
      <c r="B61" s="4">
        <v>0.55100000000000005</v>
      </c>
      <c r="C61" s="4">
        <v>0.64900000000000002</v>
      </c>
      <c r="E61" s="3">
        <v>0.96899999999999997</v>
      </c>
    </row>
    <row r="62" spans="1:5" x14ac:dyDescent="0.35">
      <c r="A62" s="5">
        <v>26</v>
      </c>
      <c r="B62" s="4">
        <v>0.53600000000000003</v>
      </c>
      <c r="C62" s="4">
        <v>0.64100000000000001</v>
      </c>
      <c r="E62" s="3">
        <v>0.96899999999999997</v>
      </c>
    </row>
    <row r="63" spans="1:5" x14ac:dyDescent="0.35">
      <c r="A63" s="5">
        <v>26.1</v>
      </c>
      <c r="B63" s="4">
        <v>0.53600000000000003</v>
      </c>
      <c r="C63" s="4">
        <v>0.64100000000000001</v>
      </c>
      <c r="E63" s="3">
        <v>0.96899999999999997</v>
      </c>
    </row>
    <row r="64" spans="1:5" x14ac:dyDescent="0.35">
      <c r="A64" s="5">
        <v>26.2</v>
      </c>
      <c r="B64" s="4">
        <v>0.53600000000000003</v>
      </c>
      <c r="C64" s="4">
        <v>0.64100000000000001</v>
      </c>
      <c r="E64" s="3">
        <v>0.96899999999999997</v>
      </c>
    </row>
    <row r="65" spans="1:5" x14ac:dyDescent="0.35">
      <c r="A65" s="5">
        <v>26.3</v>
      </c>
      <c r="B65" s="4">
        <v>0.53600000000000003</v>
      </c>
      <c r="C65" s="4">
        <v>0.64100000000000001</v>
      </c>
      <c r="E65" s="3">
        <v>0.96899999999999997</v>
      </c>
    </row>
    <row r="66" spans="1:5" x14ac:dyDescent="0.35">
      <c r="A66" s="5">
        <v>26.4</v>
      </c>
      <c r="B66" s="4">
        <v>0.53600000000000003</v>
      </c>
      <c r="C66" s="4">
        <v>0.64100000000000001</v>
      </c>
      <c r="E66" s="3">
        <v>0.96899999999999997</v>
      </c>
    </row>
    <row r="67" spans="1:5" x14ac:dyDescent="0.35">
      <c r="A67" s="5">
        <v>26.5</v>
      </c>
      <c r="B67" s="4">
        <v>0.53600000000000003</v>
      </c>
      <c r="C67" s="4">
        <v>0.64100000000000001</v>
      </c>
      <c r="E67" s="3">
        <v>0.96899999999999997</v>
      </c>
    </row>
    <row r="68" spans="1:5" x14ac:dyDescent="0.35">
      <c r="A68" s="5">
        <v>26.6</v>
      </c>
      <c r="B68" s="4">
        <v>0.53600000000000003</v>
      </c>
      <c r="C68" s="4">
        <v>0.64100000000000001</v>
      </c>
      <c r="E68" s="3">
        <v>0.96899999999999997</v>
      </c>
    </row>
    <row r="69" spans="1:5" x14ac:dyDescent="0.35">
      <c r="A69" s="5">
        <v>26.7</v>
      </c>
      <c r="B69" s="4">
        <v>0.53600000000000003</v>
      </c>
      <c r="C69" s="4">
        <v>0.64100000000000001</v>
      </c>
      <c r="E69" s="3">
        <v>0.96899999999999997</v>
      </c>
    </row>
    <row r="70" spans="1:5" x14ac:dyDescent="0.35">
      <c r="A70" s="5">
        <v>26.8</v>
      </c>
      <c r="B70" s="4">
        <v>0.53600000000000003</v>
      </c>
      <c r="C70" s="4">
        <v>0.64100000000000001</v>
      </c>
      <c r="E70" s="3">
        <v>0.96899999999999997</v>
      </c>
    </row>
    <row r="71" spans="1:5" x14ac:dyDescent="0.35">
      <c r="A71" s="5">
        <v>26.9</v>
      </c>
      <c r="B71" s="4">
        <v>0.53600000000000003</v>
      </c>
      <c r="C71" s="4">
        <v>0.64100000000000001</v>
      </c>
      <c r="E71" s="3">
        <v>0.96899999999999997</v>
      </c>
    </row>
    <row r="72" spans="1:5" x14ac:dyDescent="0.35">
      <c r="A72" s="5">
        <v>27</v>
      </c>
      <c r="B72" s="4">
        <v>0.52100000000000002</v>
      </c>
      <c r="C72" s="4">
        <v>0.628</v>
      </c>
      <c r="E72" s="3">
        <v>0.96699999999999997</v>
      </c>
    </row>
    <row r="73" spans="1:5" x14ac:dyDescent="0.35">
      <c r="A73" s="5">
        <v>27.1</v>
      </c>
      <c r="B73" s="4">
        <v>0.52100000000000002</v>
      </c>
      <c r="C73" s="4">
        <v>0.628</v>
      </c>
      <c r="E73" s="3">
        <v>0.96699999999999997</v>
      </c>
    </row>
    <row r="74" spans="1:5" x14ac:dyDescent="0.35">
      <c r="A74" s="5">
        <v>27.2</v>
      </c>
      <c r="B74" s="4">
        <v>0.52100000000000002</v>
      </c>
      <c r="C74" s="4">
        <v>0.628</v>
      </c>
      <c r="E74" s="3">
        <v>0.96699999999999997</v>
      </c>
    </row>
    <row r="75" spans="1:5" x14ac:dyDescent="0.35">
      <c r="A75" s="5">
        <v>27.3</v>
      </c>
      <c r="B75" s="4">
        <v>0.52100000000000002</v>
      </c>
      <c r="C75" s="4">
        <v>0.628</v>
      </c>
      <c r="E75" s="3">
        <v>0.96699999999999997</v>
      </c>
    </row>
    <row r="76" spans="1:5" x14ac:dyDescent="0.35">
      <c r="A76" s="5">
        <v>27.4</v>
      </c>
      <c r="B76" s="4">
        <v>0.52100000000000002</v>
      </c>
      <c r="C76" s="4">
        <v>0.628</v>
      </c>
      <c r="E76" s="3">
        <v>0.96699999999999997</v>
      </c>
    </row>
    <row r="77" spans="1:5" x14ac:dyDescent="0.35">
      <c r="A77" s="5">
        <v>27.5</v>
      </c>
      <c r="B77" s="4">
        <v>0.52100000000000002</v>
      </c>
      <c r="C77" s="4">
        <v>0.628</v>
      </c>
      <c r="E77" s="3">
        <v>0.96699999999999997</v>
      </c>
    </row>
    <row r="78" spans="1:5" x14ac:dyDescent="0.35">
      <c r="A78" s="5">
        <v>27.6</v>
      </c>
      <c r="B78" s="4">
        <v>0.52100000000000002</v>
      </c>
      <c r="C78" s="4">
        <v>0.628</v>
      </c>
      <c r="E78" s="3">
        <v>0.96699999999999997</v>
      </c>
    </row>
    <row r="79" spans="1:5" x14ac:dyDescent="0.35">
      <c r="A79" s="5">
        <v>27.7</v>
      </c>
      <c r="B79" s="4">
        <v>0.52100000000000002</v>
      </c>
      <c r="C79" s="4">
        <v>0.628</v>
      </c>
      <c r="E79" s="3">
        <v>0.96699999999999997</v>
      </c>
    </row>
    <row r="80" spans="1:5" x14ac:dyDescent="0.35">
      <c r="A80" s="5">
        <v>27.8</v>
      </c>
      <c r="B80" s="4">
        <v>0.52100000000000002</v>
      </c>
      <c r="C80" s="4">
        <v>0.628</v>
      </c>
      <c r="E80" s="3">
        <v>0.96699999999999997</v>
      </c>
    </row>
    <row r="81" spans="1:5" x14ac:dyDescent="0.35">
      <c r="A81" s="5">
        <v>27.9</v>
      </c>
      <c r="B81" s="4">
        <v>0.52100000000000002</v>
      </c>
      <c r="C81" s="4">
        <v>0.628</v>
      </c>
      <c r="E81" s="3">
        <v>0.96699999999999997</v>
      </c>
    </row>
    <row r="82" spans="1:5" x14ac:dyDescent="0.35">
      <c r="A82" s="5">
        <v>28</v>
      </c>
      <c r="B82" s="4">
        <v>0.50600000000000001</v>
      </c>
      <c r="C82" s="4">
        <v>0.62</v>
      </c>
      <c r="E82" s="3">
        <v>0.96499999999999997</v>
      </c>
    </row>
    <row r="83" spans="1:5" x14ac:dyDescent="0.35">
      <c r="A83" s="5">
        <v>28.1</v>
      </c>
      <c r="B83" s="4">
        <v>0.50600000000000001</v>
      </c>
      <c r="C83" s="4">
        <v>0.62</v>
      </c>
      <c r="E83" s="3">
        <v>0.96499999999999997</v>
      </c>
    </row>
    <row r="84" spans="1:5" x14ac:dyDescent="0.35">
      <c r="A84" s="5">
        <v>28.2</v>
      </c>
      <c r="B84" s="4">
        <v>0.50600000000000001</v>
      </c>
      <c r="C84" s="4">
        <v>0.62</v>
      </c>
      <c r="E84" s="3">
        <v>0.96499999999999997</v>
      </c>
    </row>
    <row r="85" spans="1:5" x14ac:dyDescent="0.35">
      <c r="A85" s="5">
        <v>28.3</v>
      </c>
      <c r="B85" s="4">
        <v>0.50600000000000001</v>
      </c>
      <c r="C85" s="4">
        <v>0.62</v>
      </c>
      <c r="E85" s="3">
        <v>0.96499999999999997</v>
      </c>
    </row>
    <row r="86" spans="1:5" x14ac:dyDescent="0.35">
      <c r="A86" s="5">
        <v>28.4</v>
      </c>
      <c r="B86" s="4">
        <v>0.50600000000000001</v>
      </c>
      <c r="C86" s="4">
        <v>0.62</v>
      </c>
      <c r="E86" s="3">
        <v>0.96499999999999997</v>
      </c>
    </row>
    <row r="87" spans="1:5" x14ac:dyDescent="0.35">
      <c r="A87" s="5">
        <v>28.5</v>
      </c>
      <c r="B87" s="4">
        <v>0.50600000000000001</v>
      </c>
      <c r="C87" s="4">
        <v>0.62</v>
      </c>
      <c r="E87" s="3">
        <v>0.96499999999999997</v>
      </c>
    </row>
    <row r="88" spans="1:5" x14ac:dyDescent="0.35">
      <c r="A88" s="5">
        <v>28.6</v>
      </c>
      <c r="B88" s="4">
        <v>0.50600000000000001</v>
      </c>
      <c r="C88" s="4">
        <v>0.62</v>
      </c>
      <c r="E88" s="3">
        <v>0.96499999999999997</v>
      </c>
    </row>
    <row r="89" spans="1:5" x14ac:dyDescent="0.35">
      <c r="A89" s="5">
        <v>28.7</v>
      </c>
      <c r="B89" s="4">
        <v>0.50600000000000001</v>
      </c>
      <c r="C89" s="4">
        <v>0.62</v>
      </c>
      <c r="E89" s="3">
        <v>0.96499999999999997</v>
      </c>
    </row>
    <row r="90" spans="1:5" x14ac:dyDescent="0.35">
      <c r="A90" s="5">
        <v>28.8</v>
      </c>
      <c r="B90" s="4">
        <v>0.50600000000000001</v>
      </c>
      <c r="C90" s="4">
        <v>0.62</v>
      </c>
      <c r="E90" s="3">
        <v>0.96499999999999997</v>
      </c>
    </row>
    <row r="91" spans="1:5" x14ac:dyDescent="0.35">
      <c r="A91" s="5">
        <v>28.9</v>
      </c>
      <c r="B91" s="4">
        <v>0.50600000000000001</v>
      </c>
      <c r="C91" s="4">
        <v>0.62</v>
      </c>
      <c r="E91" s="3">
        <v>0.96499999999999997</v>
      </c>
    </row>
    <row r="92" spans="1:5" x14ac:dyDescent="0.35">
      <c r="A92" s="5">
        <v>29</v>
      </c>
      <c r="B92" s="4">
        <v>0.49</v>
      </c>
      <c r="C92" s="4">
        <v>0.60299999999999998</v>
      </c>
      <c r="E92" s="3">
        <v>0.96099999999999997</v>
      </c>
    </row>
    <row r="93" spans="1:5" x14ac:dyDescent="0.35">
      <c r="A93" s="5">
        <v>29.1</v>
      </c>
      <c r="B93" s="4">
        <v>0.49</v>
      </c>
      <c r="C93" s="4">
        <v>0.60299999999999998</v>
      </c>
      <c r="E93" s="3">
        <v>0.96099999999999997</v>
      </c>
    </row>
    <row r="94" spans="1:5" x14ac:dyDescent="0.35">
      <c r="A94" s="5">
        <v>29.2</v>
      </c>
      <c r="B94" s="4">
        <v>0.49</v>
      </c>
      <c r="C94" s="4">
        <v>0.60299999999999998</v>
      </c>
      <c r="E94" s="3">
        <v>0.96099999999999997</v>
      </c>
    </row>
    <row r="95" spans="1:5" x14ac:dyDescent="0.35">
      <c r="A95" s="5">
        <v>29.3</v>
      </c>
      <c r="B95" s="4">
        <v>0.49</v>
      </c>
      <c r="C95" s="4">
        <v>0.60299999999999998</v>
      </c>
      <c r="E95" s="3">
        <v>0.96099999999999997</v>
      </c>
    </row>
    <row r="96" spans="1:5" x14ac:dyDescent="0.35">
      <c r="A96" s="5">
        <v>29.4</v>
      </c>
      <c r="B96" s="4">
        <v>0.49</v>
      </c>
      <c r="C96" s="4">
        <v>0.60299999999999998</v>
      </c>
      <c r="E96" s="3">
        <v>0.96099999999999997</v>
      </c>
    </row>
    <row r="97" spans="1:5" x14ac:dyDescent="0.35">
      <c r="A97" s="5">
        <v>29.5</v>
      </c>
      <c r="B97" s="4">
        <v>0.49</v>
      </c>
      <c r="C97" s="4">
        <v>0.60299999999999998</v>
      </c>
      <c r="E97" s="3">
        <v>0.96099999999999997</v>
      </c>
    </row>
    <row r="98" spans="1:5" x14ac:dyDescent="0.35">
      <c r="A98" s="5">
        <v>29.6</v>
      </c>
      <c r="B98" s="4">
        <v>0.49</v>
      </c>
      <c r="C98" s="4">
        <v>0.60299999999999998</v>
      </c>
      <c r="E98" s="3">
        <v>0.96099999999999997</v>
      </c>
    </row>
    <row r="99" spans="1:5" x14ac:dyDescent="0.35">
      <c r="A99" s="5">
        <v>29.7</v>
      </c>
      <c r="B99" s="4">
        <v>0.49</v>
      </c>
      <c r="C99" s="4">
        <v>0.60299999999999998</v>
      </c>
      <c r="E99" s="3">
        <v>0.96099999999999997</v>
      </c>
    </row>
    <row r="100" spans="1:5" x14ac:dyDescent="0.35">
      <c r="A100" s="5">
        <v>29.8</v>
      </c>
      <c r="B100" s="4">
        <v>0.49</v>
      </c>
      <c r="C100" s="4">
        <v>0.60299999999999998</v>
      </c>
      <c r="E100" s="3">
        <v>0.96099999999999997</v>
      </c>
    </row>
    <row r="101" spans="1:5" x14ac:dyDescent="0.35">
      <c r="A101" s="5">
        <v>29.9</v>
      </c>
      <c r="B101" s="4">
        <v>0.49</v>
      </c>
      <c r="C101" s="4">
        <v>0.60299999999999998</v>
      </c>
      <c r="E101" s="3">
        <v>0.96099999999999997</v>
      </c>
    </row>
    <row r="102" spans="1:5" x14ac:dyDescent="0.35">
      <c r="A102" s="5">
        <v>30</v>
      </c>
      <c r="B102" s="4">
        <v>0.47299999999999998</v>
      </c>
      <c r="C102" s="4">
        <v>0.59199999999999997</v>
      </c>
      <c r="E102" s="3">
        <v>0.96</v>
      </c>
    </row>
    <row r="103" spans="1:5" x14ac:dyDescent="0.35">
      <c r="A103" s="5">
        <v>30.1</v>
      </c>
      <c r="B103" s="4">
        <v>0.47299999999999998</v>
      </c>
      <c r="C103" s="4">
        <v>0.59199999999999997</v>
      </c>
      <c r="E103" s="3">
        <v>0.96</v>
      </c>
    </row>
    <row r="104" spans="1:5" x14ac:dyDescent="0.35">
      <c r="A104" s="5">
        <v>30.2</v>
      </c>
      <c r="B104" s="4">
        <v>0.47299999999999998</v>
      </c>
      <c r="C104" s="4">
        <v>0.59199999999999997</v>
      </c>
      <c r="E104" s="3">
        <v>0.96</v>
      </c>
    </row>
    <row r="105" spans="1:5" x14ac:dyDescent="0.35">
      <c r="A105" s="5">
        <v>30.3</v>
      </c>
      <c r="B105" s="4">
        <v>0.47299999999999998</v>
      </c>
      <c r="C105" s="4">
        <v>0.59199999999999997</v>
      </c>
      <c r="E105" s="3">
        <v>0.96</v>
      </c>
    </row>
    <row r="106" spans="1:5" x14ac:dyDescent="0.35">
      <c r="A106" s="5">
        <v>30.4</v>
      </c>
      <c r="B106" s="4">
        <v>0.47299999999999998</v>
      </c>
      <c r="C106" s="4">
        <v>0.59199999999999997</v>
      </c>
      <c r="E106" s="3">
        <v>0.96</v>
      </c>
    </row>
    <row r="107" spans="1:5" x14ac:dyDescent="0.35">
      <c r="A107" s="5">
        <v>30.5</v>
      </c>
      <c r="B107" s="4">
        <v>0.47299999999999998</v>
      </c>
      <c r="C107" s="4">
        <v>0.59199999999999997</v>
      </c>
      <c r="E107" s="3">
        <v>0.96</v>
      </c>
    </row>
    <row r="108" spans="1:5" x14ac:dyDescent="0.35">
      <c r="A108" s="5">
        <v>30.6</v>
      </c>
      <c r="B108" s="4">
        <v>0.47299999999999998</v>
      </c>
      <c r="C108" s="4">
        <v>0.59199999999999997</v>
      </c>
      <c r="E108" s="3">
        <v>0.96</v>
      </c>
    </row>
    <row r="109" spans="1:5" x14ac:dyDescent="0.35">
      <c r="A109" s="5">
        <v>30.7</v>
      </c>
      <c r="B109" s="4">
        <v>0.47299999999999998</v>
      </c>
      <c r="C109" s="4">
        <v>0.59199999999999997</v>
      </c>
      <c r="E109" s="3">
        <v>0.96</v>
      </c>
    </row>
    <row r="110" spans="1:5" x14ac:dyDescent="0.35">
      <c r="A110" s="5">
        <v>30.8</v>
      </c>
      <c r="B110" s="4">
        <v>0.47299999999999998</v>
      </c>
      <c r="C110" s="4">
        <v>0.59199999999999997</v>
      </c>
      <c r="E110" s="3">
        <v>0.96</v>
      </c>
    </row>
    <row r="111" spans="1:5" x14ac:dyDescent="0.35">
      <c r="A111" s="5">
        <v>30.9</v>
      </c>
      <c r="B111" s="4">
        <v>0.47299999999999998</v>
      </c>
      <c r="C111" s="4">
        <v>0.59199999999999997</v>
      </c>
      <c r="E111" s="3">
        <v>0.96</v>
      </c>
    </row>
    <row r="112" spans="1:5" x14ac:dyDescent="0.35">
      <c r="A112" s="5">
        <v>31</v>
      </c>
      <c r="B112" s="4">
        <v>0.45500000000000002</v>
      </c>
      <c r="C112" s="4">
        <v>0.57099999999999995</v>
      </c>
      <c r="E112" s="3">
        <v>0.95199999999999996</v>
      </c>
    </row>
    <row r="113" spans="1:5" x14ac:dyDescent="0.35">
      <c r="A113" s="5">
        <v>31.1</v>
      </c>
      <c r="B113" s="4">
        <v>0.45500000000000002</v>
      </c>
      <c r="C113" s="4">
        <v>0.57099999999999995</v>
      </c>
      <c r="E113" s="3">
        <v>0.95199999999999996</v>
      </c>
    </row>
    <row r="114" spans="1:5" x14ac:dyDescent="0.35">
      <c r="A114" s="5">
        <v>31.2</v>
      </c>
      <c r="B114" s="4">
        <v>0.45500000000000002</v>
      </c>
      <c r="C114" s="4">
        <v>0.57099999999999995</v>
      </c>
      <c r="E114" s="3">
        <v>0.95199999999999996</v>
      </c>
    </row>
    <row r="115" spans="1:5" x14ac:dyDescent="0.35">
      <c r="A115" s="5">
        <v>31.3</v>
      </c>
      <c r="B115" s="4">
        <v>0.45500000000000002</v>
      </c>
      <c r="C115" s="4">
        <v>0.57099999999999995</v>
      </c>
      <c r="E115" s="3">
        <v>0.95199999999999996</v>
      </c>
    </row>
    <row r="116" spans="1:5" x14ac:dyDescent="0.35">
      <c r="A116" s="5">
        <v>31.4</v>
      </c>
      <c r="B116" s="4">
        <v>0.45500000000000002</v>
      </c>
      <c r="C116" s="4">
        <v>0.57099999999999995</v>
      </c>
      <c r="E116" s="3">
        <v>0.95199999999999996</v>
      </c>
    </row>
    <row r="117" spans="1:5" x14ac:dyDescent="0.35">
      <c r="A117" s="5">
        <v>31.5</v>
      </c>
      <c r="B117" s="4">
        <v>0.45500000000000002</v>
      </c>
      <c r="C117" s="4">
        <v>0.57099999999999995</v>
      </c>
      <c r="E117" s="3">
        <v>0.95199999999999996</v>
      </c>
    </row>
    <row r="118" spans="1:5" x14ac:dyDescent="0.35">
      <c r="A118" s="5">
        <v>31.6</v>
      </c>
      <c r="B118" s="4">
        <v>0.45500000000000002</v>
      </c>
      <c r="C118" s="4">
        <v>0.57099999999999995</v>
      </c>
      <c r="E118" s="3">
        <v>0.95199999999999996</v>
      </c>
    </row>
    <row r="119" spans="1:5" x14ac:dyDescent="0.35">
      <c r="A119" s="5">
        <v>31.7</v>
      </c>
      <c r="B119" s="4">
        <v>0.45500000000000002</v>
      </c>
      <c r="C119" s="4">
        <v>0.57099999999999995</v>
      </c>
      <c r="E119" s="3">
        <v>0.95199999999999996</v>
      </c>
    </row>
    <row r="120" spans="1:5" x14ac:dyDescent="0.35">
      <c r="A120" s="5">
        <v>31.8</v>
      </c>
      <c r="B120" s="4">
        <v>0.45500000000000002</v>
      </c>
      <c r="C120" s="4">
        <v>0.57099999999999995</v>
      </c>
      <c r="E120" s="3">
        <v>0.95199999999999996</v>
      </c>
    </row>
    <row r="121" spans="1:5" x14ac:dyDescent="0.35">
      <c r="A121" s="5">
        <v>31.9</v>
      </c>
      <c r="B121" s="4">
        <v>0.45500000000000002</v>
      </c>
      <c r="C121" s="4">
        <v>0.57099999999999995</v>
      </c>
      <c r="E121" s="3">
        <v>0.95199999999999996</v>
      </c>
    </row>
    <row r="122" spans="1:5" x14ac:dyDescent="0.35">
      <c r="A122" s="5">
        <v>32</v>
      </c>
      <c r="B122" s="4">
        <v>0.435</v>
      </c>
      <c r="C122" s="4">
        <v>0.55500000000000005</v>
      </c>
      <c r="E122" s="3">
        <v>0.95099999999999996</v>
      </c>
    </row>
    <row r="123" spans="1:5" x14ac:dyDescent="0.35">
      <c r="A123" s="5">
        <v>32.1</v>
      </c>
      <c r="B123" s="4">
        <v>0.435</v>
      </c>
      <c r="C123" s="4">
        <v>0.55500000000000005</v>
      </c>
      <c r="E123" s="3">
        <v>0.95099999999999996</v>
      </c>
    </row>
    <row r="124" spans="1:5" x14ac:dyDescent="0.35">
      <c r="A124" s="5">
        <v>32.200000000000003</v>
      </c>
      <c r="B124" s="4">
        <v>0.435</v>
      </c>
      <c r="C124" s="4">
        <v>0.55500000000000005</v>
      </c>
      <c r="E124" s="3">
        <v>0.95099999999999996</v>
      </c>
    </row>
    <row r="125" spans="1:5" x14ac:dyDescent="0.35">
      <c r="A125" s="5">
        <v>32.299999999999997</v>
      </c>
      <c r="B125" s="4">
        <v>0.435</v>
      </c>
      <c r="C125" s="4">
        <v>0.55500000000000005</v>
      </c>
      <c r="E125" s="3">
        <v>0.95099999999999996</v>
      </c>
    </row>
    <row r="126" spans="1:5" x14ac:dyDescent="0.35">
      <c r="A126" s="5">
        <v>32.4</v>
      </c>
      <c r="B126" s="4">
        <v>0.435</v>
      </c>
      <c r="C126" s="4">
        <v>0.55500000000000005</v>
      </c>
      <c r="E126" s="3">
        <v>0.95099999999999996</v>
      </c>
    </row>
    <row r="127" spans="1:5" x14ac:dyDescent="0.35">
      <c r="A127" s="5">
        <v>32.5</v>
      </c>
      <c r="B127" s="4">
        <v>0.435</v>
      </c>
      <c r="C127" s="4">
        <v>0.55500000000000005</v>
      </c>
      <c r="E127" s="3">
        <v>0.95099999999999996</v>
      </c>
    </row>
    <row r="128" spans="1:5" x14ac:dyDescent="0.35">
      <c r="A128" s="5">
        <v>32.6</v>
      </c>
      <c r="B128" s="4">
        <v>0.435</v>
      </c>
      <c r="C128" s="4">
        <v>0.55500000000000005</v>
      </c>
      <c r="E128" s="3">
        <v>0.95099999999999996</v>
      </c>
    </row>
    <row r="129" spans="1:5" x14ac:dyDescent="0.35">
      <c r="A129" s="5">
        <v>32.700000000000003</v>
      </c>
      <c r="B129" s="4">
        <v>0.435</v>
      </c>
      <c r="C129" s="4">
        <v>0.55500000000000005</v>
      </c>
      <c r="E129" s="3">
        <v>0.95099999999999996</v>
      </c>
    </row>
    <row r="130" spans="1:5" x14ac:dyDescent="0.35">
      <c r="A130" s="5">
        <v>32.799999999999997</v>
      </c>
      <c r="B130" s="4">
        <v>0.435</v>
      </c>
      <c r="C130" s="4">
        <v>0.55500000000000005</v>
      </c>
      <c r="E130" s="3">
        <v>0.95099999999999996</v>
      </c>
    </row>
    <row r="131" spans="1:5" x14ac:dyDescent="0.35">
      <c r="A131" s="5">
        <v>32.9</v>
      </c>
      <c r="B131" s="4">
        <v>0.435</v>
      </c>
      <c r="C131" s="4">
        <v>0.55500000000000005</v>
      </c>
      <c r="E131" s="3">
        <v>0.95099999999999996</v>
      </c>
    </row>
    <row r="132" spans="1:5" x14ac:dyDescent="0.35">
      <c r="A132" s="5">
        <v>33</v>
      </c>
      <c r="B132" s="4">
        <v>0.41499999999999998</v>
      </c>
      <c r="C132" s="4">
        <v>0.53700000000000003</v>
      </c>
      <c r="E132" s="3">
        <v>0.94599999999999995</v>
      </c>
    </row>
    <row r="133" spans="1:5" x14ac:dyDescent="0.35">
      <c r="A133" s="5">
        <v>33.1</v>
      </c>
      <c r="B133" s="4">
        <v>0.41499999999999998</v>
      </c>
      <c r="C133" s="4">
        <v>0.53700000000000003</v>
      </c>
      <c r="E133" s="3">
        <v>0.94599999999999995</v>
      </c>
    </row>
    <row r="134" spans="1:5" x14ac:dyDescent="0.35">
      <c r="A134" s="5">
        <v>33.200000000000003</v>
      </c>
      <c r="B134" s="4">
        <v>0.41499999999999998</v>
      </c>
      <c r="C134" s="4">
        <v>0.53700000000000003</v>
      </c>
      <c r="E134" s="3">
        <v>0.94599999999999995</v>
      </c>
    </row>
    <row r="135" spans="1:5" x14ac:dyDescent="0.35">
      <c r="A135" s="5">
        <v>33.299999999999997</v>
      </c>
      <c r="B135" s="4">
        <v>0.41499999999999998</v>
      </c>
      <c r="C135" s="4">
        <v>0.53700000000000003</v>
      </c>
      <c r="E135" s="3">
        <v>0.94599999999999995</v>
      </c>
    </row>
    <row r="136" spans="1:5" x14ac:dyDescent="0.35">
      <c r="A136" s="5">
        <v>33.4</v>
      </c>
      <c r="B136" s="4">
        <v>0.41499999999999998</v>
      </c>
      <c r="C136" s="4">
        <v>0.53700000000000003</v>
      </c>
      <c r="E136" s="3">
        <v>0.94599999999999995</v>
      </c>
    </row>
    <row r="137" spans="1:5" x14ac:dyDescent="0.35">
      <c r="A137" s="5">
        <v>33.5</v>
      </c>
      <c r="B137" s="4">
        <v>0.41499999999999998</v>
      </c>
      <c r="C137" s="4">
        <v>0.53700000000000003</v>
      </c>
      <c r="E137" s="3">
        <v>0.94599999999999995</v>
      </c>
    </row>
    <row r="138" spans="1:5" x14ac:dyDescent="0.35">
      <c r="A138" s="5">
        <v>33.6</v>
      </c>
      <c r="B138" s="4">
        <v>0.41499999999999998</v>
      </c>
      <c r="C138" s="4">
        <v>0.53700000000000003</v>
      </c>
      <c r="E138" s="3">
        <v>0.94599999999999995</v>
      </c>
    </row>
    <row r="139" spans="1:5" x14ac:dyDescent="0.35">
      <c r="A139" s="5">
        <v>33.700000000000003</v>
      </c>
      <c r="B139" s="4">
        <v>0.41499999999999998</v>
      </c>
      <c r="C139" s="4">
        <v>0.53700000000000003</v>
      </c>
      <c r="E139" s="3">
        <v>0.94599999999999995</v>
      </c>
    </row>
    <row r="140" spans="1:5" x14ac:dyDescent="0.35">
      <c r="A140" s="5">
        <v>33.799999999999997</v>
      </c>
      <c r="B140" s="4">
        <v>0.41499999999999998</v>
      </c>
      <c r="C140" s="4">
        <v>0.53700000000000003</v>
      </c>
      <c r="E140" s="3">
        <v>0.94599999999999995</v>
      </c>
    </row>
    <row r="141" spans="1:5" x14ac:dyDescent="0.35">
      <c r="A141" s="5">
        <v>33.9</v>
      </c>
      <c r="B141" s="4">
        <v>0.41499999999999998</v>
      </c>
      <c r="C141" s="4">
        <v>0.53700000000000003</v>
      </c>
      <c r="E141" s="3">
        <v>0.94599999999999995</v>
      </c>
    </row>
    <row r="142" spans="1:5" x14ac:dyDescent="0.35">
      <c r="A142" s="5">
        <v>34</v>
      </c>
      <c r="B142" s="4">
        <v>0.39500000000000002</v>
      </c>
      <c r="C142" s="4">
        <v>0.504</v>
      </c>
      <c r="E142" s="3">
        <v>0.94099999999999995</v>
      </c>
    </row>
    <row r="143" spans="1:5" x14ac:dyDescent="0.35">
      <c r="A143" s="5">
        <v>34.1</v>
      </c>
      <c r="B143" s="4">
        <v>0.39500000000000002</v>
      </c>
      <c r="C143" s="4">
        <v>0.504</v>
      </c>
      <c r="E143" s="3">
        <v>0.94099999999999995</v>
      </c>
    </row>
    <row r="144" spans="1:5" x14ac:dyDescent="0.35">
      <c r="A144" s="5">
        <v>34.200000000000003</v>
      </c>
      <c r="B144" s="4">
        <v>0.39500000000000002</v>
      </c>
      <c r="C144" s="4">
        <v>0.504</v>
      </c>
      <c r="E144" s="3">
        <v>0.94099999999999995</v>
      </c>
    </row>
    <row r="145" spans="1:5" x14ac:dyDescent="0.35">
      <c r="A145" s="5">
        <v>34.299999999999997</v>
      </c>
      <c r="B145" s="4">
        <v>0.39500000000000002</v>
      </c>
      <c r="C145" s="4">
        <v>0.504</v>
      </c>
      <c r="E145" s="3">
        <v>0.94099999999999995</v>
      </c>
    </row>
    <row r="146" spans="1:5" x14ac:dyDescent="0.35">
      <c r="A146" s="5">
        <v>34.4</v>
      </c>
      <c r="B146" s="4">
        <v>0.39500000000000002</v>
      </c>
      <c r="C146" s="4">
        <v>0.504</v>
      </c>
      <c r="E146" s="3">
        <v>0.94099999999999995</v>
      </c>
    </row>
    <row r="147" spans="1:5" x14ac:dyDescent="0.35">
      <c r="A147" s="5">
        <v>34.5</v>
      </c>
      <c r="B147" s="4">
        <v>0.39500000000000002</v>
      </c>
      <c r="C147" s="4">
        <v>0.504</v>
      </c>
      <c r="E147" s="3">
        <v>0.94099999999999995</v>
      </c>
    </row>
    <row r="148" spans="1:5" x14ac:dyDescent="0.35">
      <c r="A148" s="5">
        <v>34.6</v>
      </c>
      <c r="B148" s="4">
        <v>0.39500000000000002</v>
      </c>
      <c r="C148" s="4">
        <v>0.504</v>
      </c>
      <c r="E148" s="3">
        <v>0.94099999999999995</v>
      </c>
    </row>
    <row r="149" spans="1:5" x14ac:dyDescent="0.35">
      <c r="A149" s="5">
        <v>34.700000000000003</v>
      </c>
      <c r="B149" s="4">
        <v>0.39500000000000002</v>
      </c>
      <c r="C149" s="4">
        <v>0.504</v>
      </c>
      <c r="E149" s="3">
        <v>0.94099999999999995</v>
      </c>
    </row>
    <row r="150" spans="1:5" x14ac:dyDescent="0.35">
      <c r="A150" s="5">
        <v>34.799999999999997</v>
      </c>
      <c r="B150" s="4">
        <v>0.39500000000000002</v>
      </c>
      <c r="C150" s="4">
        <v>0.504</v>
      </c>
      <c r="E150" s="3">
        <v>0.94099999999999995</v>
      </c>
    </row>
    <row r="151" spans="1:5" x14ac:dyDescent="0.35">
      <c r="A151" s="5">
        <v>34.9</v>
      </c>
      <c r="B151" s="4">
        <v>0.39500000000000002</v>
      </c>
      <c r="C151" s="4">
        <v>0.504</v>
      </c>
      <c r="E151" s="3">
        <v>0.94099999999999995</v>
      </c>
    </row>
    <row r="152" spans="1:5" x14ac:dyDescent="0.35">
      <c r="A152" s="5">
        <v>35</v>
      </c>
      <c r="B152" s="4">
        <v>0.375</v>
      </c>
      <c r="C152" s="4">
        <v>0.498</v>
      </c>
      <c r="E152" s="3">
        <v>0.93200000000000005</v>
      </c>
    </row>
    <row r="153" spans="1:5" x14ac:dyDescent="0.35">
      <c r="A153" s="5">
        <v>35.1</v>
      </c>
      <c r="B153" s="4">
        <v>0.375</v>
      </c>
      <c r="C153" s="4">
        <v>0.498</v>
      </c>
      <c r="E153" s="3">
        <v>0.93200000000000005</v>
      </c>
    </row>
    <row r="154" spans="1:5" x14ac:dyDescent="0.35">
      <c r="A154" s="5">
        <v>35.200000000000003</v>
      </c>
      <c r="B154" s="4">
        <v>0.375</v>
      </c>
      <c r="C154" s="4">
        <v>0.498</v>
      </c>
      <c r="E154" s="3">
        <v>0.93200000000000005</v>
      </c>
    </row>
    <row r="155" spans="1:5" x14ac:dyDescent="0.35">
      <c r="A155" s="5">
        <v>35.299999999999997</v>
      </c>
      <c r="B155" s="4">
        <v>0.375</v>
      </c>
      <c r="C155" s="4">
        <v>0.498</v>
      </c>
      <c r="E155" s="3">
        <v>0.93200000000000005</v>
      </c>
    </row>
    <row r="156" spans="1:5" x14ac:dyDescent="0.35">
      <c r="A156" s="5">
        <v>35.4</v>
      </c>
      <c r="B156" s="4">
        <v>0.375</v>
      </c>
      <c r="C156" s="4">
        <v>0.498</v>
      </c>
      <c r="E156" s="3">
        <v>0.93200000000000005</v>
      </c>
    </row>
    <row r="157" spans="1:5" x14ac:dyDescent="0.35">
      <c r="A157" s="5">
        <v>35.5</v>
      </c>
      <c r="B157" s="4">
        <v>0.375</v>
      </c>
      <c r="C157" s="4">
        <v>0.498</v>
      </c>
      <c r="E157" s="3">
        <v>0.93200000000000005</v>
      </c>
    </row>
    <row r="158" spans="1:5" x14ac:dyDescent="0.35">
      <c r="A158" s="5">
        <v>35.6</v>
      </c>
      <c r="B158" s="4">
        <v>0.375</v>
      </c>
      <c r="C158" s="4">
        <v>0.498</v>
      </c>
      <c r="E158" s="3">
        <v>0.93200000000000005</v>
      </c>
    </row>
    <row r="159" spans="1:5" x14ac:dyDescent="0.35">
      <c r="A159" s="5">
        <v>35.700000000000003</v>
      </c>
      <c r="B159" s="4">
        <v>0.375</v>
      </c>
      <c r="C159" s="4">
        <v>0.498</v>
      </c>
      <c r="E159" s="3">
        <v>0.93200000000000005</v>
      </c>
    </row>
    <row r="160" spans="1:5" x14ac:dyDescent="0.35">
      <c r="A160" s="5">
        <v>35.799999999999997</v>
      </c>
      <c r="B160" s="4">
        <v>0.375</v>
      </c>
      <c r="C160" s="4">
        <v>0.498</v>
      </c>
      <c r="E160" s="3">
        <v>0.93200000000000005</v>
      </c>
    </row>
    <row r="161" spans="1:5" x14ac:dyDescent="0.35">
      <c r="A161" s="5">
        <v>35.9</v>
      </c>
      <c r="B161" s="4">
        <v>0.375</v>
      </c>
      <c r="C161" s="4">
        <v>0.498</v>
      </c>
      <c r="E161" s="3">
        <v>0.93200000000000005</v>
      </c>
    </row>
    <row r="162" spans="1:5" x14ac:dyDescent="0.35">
      <c r="A162" s="5">
        <v>36</v>
      </c>
      <c r="B162" s="4">
        <v>0.35699999999999998</v>
      </c>
      <c r="C162" s="4">
        <v>0.47499999999999998</v>
      </c>
      <c r="E162" s="3">
        <v>0.92900000000000005</v>
      </c>
    </row>
    <row r="163" spans="1:5" x14ac:dyDescent="0.35">
      <c r="A163" s="5">
        <v>36.1</v>
      </c>
      <c r="B163" s="4">
        <v>0.35699999999999998</v>
      </c>
      <c r="C163" s="4">
        <v>0.47499999999999998</v>
      </c>
      <c r="E163" s="3">
        <v>0.92900000000000005</v>
      </c>
    </row>
    <row r="164" spans="1:5" x14ac:dyDescent="0.35">
      <c r="A164" s="5">
        <v>36.200000000000003</v>
      </c>
      <c r="B164" s="4">
        <v>0.35699999999999998</v>
      </c>
      <c r="C164" s="4">
        <v>0.47499999999999998</v>
      </c>
      <c r="E164" s="3">
        <v>0.92900000000000005</v>
      </c>
    </row>
    <row r="165" spans="1:5" x14ac:dyDescent="0.35">
      <c r="A165" s="5">
        <v>36.299999999999997</v>
      </c>
      <c r="B165" s="4">
        <v>0.35699999999999998</v>
      </c>
      <c r="C165" s="4">
        <v>0.47499999999999998</v>
      </c>
      <c r="E165" s="3">
        <v>0.92900000000000005</v>
      </c>
    </row>
    <row r="166" spans="1:5" x14ac:dyDescent="0.35">
      <c r="A166" s="5">
        <v>36.4</v>
      </c>
      <c r="B166" s="4">
        <v>0.35699999999999998</v>
      </c>
      <c r="C166" s="4">
        <v>0.47499999999999998</v>
      </c>
      <c r="E166" s="3">
        <v>0.92900000000000005</v>
      </c>
    </row>
    <row r="167" spans="1:5" x14ac:dyDescent="0.35">
      <c r="A167" s="5">
        <v>36.5</v>
      </c>
      <c r="B167" s="4">
        <v>0.35699999999999998</v>
      </c>
      <c r="C167" s="4">
        <v>0.47499999999999998</v>
      </c>
      <c r="E167" s="3">
        <v>0.92900000000000005</v>
      </c>
    </row>
    <row r="168" spans="1:5" x14ac:dyDescent="0.35">
      <c r="A168" s="5">
        <v>36.6</v>
      </c>
      <c r="B168" s="4">
        <v>0.35699999999999998</v>
      </c>
      <c r="C168" s="4">
        <v>0.47499999999999998</v>
      </c>
      <c r="E168" s="3">
        <v>0.92900000000000005</v>
      </c>
    </row>
    <row r="169" spans="1:5" x14ac:dyDescent="0.35">
      <c r="A169" s="5">
        <v>36.700000000000003</v>
      </c>
      <c r="B169" s="4">
        <v>0.35699999999999998</v>
      </c>
      <c r="C169" s="4">
        <v>0.47499999999999998</v>
      </c>
      <c r="E169" s="3">
        <v>0.92900000000000005</v>
      </c>
    </row>
    <row r="170" spans="1:5" x14ac:dyDescent="0.35">
      <c r="A170" s="5">
        <v>36.799999999999997</v>
      </c>
      <c r="B170" s="4">
        <v>0.35699999999999998</v>
      </c>
      <c r="C170" s="4">
        <v>0.47499999999999998</v>
      </c>
      <c r="E170" s="3">
        <v>0.92900000000000005</v>
      </c>
    </row>
    <row r="171" spans="1:5" x14ac:dyDescent="0.35">
      <c r="A171" s="5">
        <v>36.9</v>
      </c>
      <c r="B171" s="4">
        <v>0.35699999999999998</v>
      </c>
      <c r="C171" s="4">
        <v>0.47499999999999998</v>
      </c>
      <c r="E171" s="3">
        <v>0.92900000000000005</v>
      </c>
    </row>
    <row r="172" spans="1:5" x14ac:dyDescent="0.35">
      <c r="A172" s="5">
        <v>37</v>
      </c>
      <c r="B172" s="4">
        <v>0.33900000000000002</v>
      </c>
      <c r="C172" s="4">
        <v>0.46400000000000002</v>
      </c>
      <c r="E172" s="3">
        <v>0.92500000000000004</v>
      </c>
    </row>
    <row r="173" spans="1:5" x14ac:dyDescent="0.35">
      <c r="A173" s="5">
        <v>37.1</v>
      </c>
      <c r="B173" s="4">
        <v>0.33900000000000002</v>
      </c>
      <c r="C173" s="4">
        <v>0.46400000000000002</v>
      </c>
      <c r="E173" s="3">
        <v>0.92500000000000004</v>
      </c>
    </row>
    <row r="174" spans="1:5" x14ac:dyDescent="0.35">
      <c r="A174" s="5">
        <v>37.200000000000003</v>
      </c>
      <c r="B174" s="4">
        <v>0.33900000000000002</v>
      </c>
      <c r="C174" s="4">
        <v>0.46400000000000002</v>
      </c>
      <c r="E174" s="3">
        <v>0.92500000000000004</v>
      </c>
    </row>
    <row r="175" spans="1:5" x14ac:dyDescent="0.35">
      <c r="A175" s="5">
        <v>37.299999999999997</v>
      </c>
      <c r="B175" s="4">
        <v>0.33900000000000002</v>
      </c>
      <c r="C175" s="4">
        <v>0.46400000000000002</v>
      </c>
      <c r="E175" s="3">
        <v>0.92500000000000004</v>
      </c>
    </row>
    <row r="176" spans="1:5" x14ac:dyDescent="0.35">
      <c r="A176" s="5">
        <v>37.4</v>
      </c>
      <c r="B176" s="4">
        <v>0.33900000000000002</v>
      </c>
      <c r="C176" s="4">
        <v>0.46400000000000002</v>
      </c>
      <c r="E176" s="3">
        <v>0.92500000000000004</v>
      </c>
    </row>
    <row r="177" spans="1:5" x14ac:dyDescent="0.35">
      <c r="A177" s="5">
        <v>37.5</v>
      </c>
      <c r="B177" s="4">
        <v>0.33900000000000002</v>
      </c>
      <c r="C177" s="4">
        <v>0.46400000000000002</v>
      </c>
      <c r="E177" s="3">
        <v>0.92500000000000004</v>
      </c>
    </row>
    <row r="178" spans="1:5" x14ac:dyDescent="0.35">
      <c r="A178" s="5">
        <v>37.6</v>
      </c>
      <c r="B178" s="4">
        <v>0.33900000000000002</v>
      </c>
      <c r="C178" s="4">
        <v>0.46400000000000002</v>
      </c>
      <c r="E178" s="3">
        <v>0.92500000000000004</v>
      </c>
    </row>
    <row r="179" spans="1:5" x14ac:dyDescent="0.35">
      <c r="A179" s="5">
        <v>37.700000000000003</v>
      </c>
      <c r="B179" s="4">
        <v>0.33900000000000002</v>
      </c>
      <c r="C179" s="4">
        <v>0.46400000000000002</v>
      </c>
      <c r="E179" s="3">
        <v>0.92500000000000004</v>
      </c>
    </row>
    <row r="180" spans="1:5" x14ac:dyDescent="0.35">
      <c r="A180" s="5">
        <v>37.799999999999997</v>
      </c>
      <c r="B180" s="4">
        <v>0.33900000000000002</v>
      </c>
      <c r="C180" s="4">
        <v>0.46400000000000002</v>
      </c>
      <c r="E180" s="3">
        <v>0.92500000000000004</v>
      </c>
    </row>
    <row r="181" spans="1:5" x14ac:dyDescent="0.35">
      <c r="A181" s="5">
        <v>37.9</v>
      </c>
      <c r="B181" s="4">
        <v>0.33900000000000002</v>
      </c>
      <c r="C181" s="4">
        <v>0.46400000000000002</v>
      </c>
      <c r="E181" s="3">
        <v>0.92500000000000004</v>
      </c>
    </row>
    <row r="182" spans="1:5" x14ac:dyDescent="0.35">
      <c r="A182" s="5">
        <v>38</v>
      </c>
      <c r="B182" s="4">
        <v>0.32100000000000001</v>
      </c>
      <c r="C182" s="4">
        <v>0.441</v>
      </c>
      <c r="E182" s="3">
        <v>0.91800000000000004</v>
      </c>
    </row>
    <row r="183" spans="1:5" x14ac:dyDescent="0.35">
      <c r="A183" s="5">
        <v>38.1</v>
      </c>
      <c r="B183" s="4">
        <v>0.32100000000000001</v>
      </c>
      <c r="C183" s="4">
        <v>0.441</v>
      </c>
      <c r="E183" s="3">
        <v>0.91800000000000004</v>
      </c>
    </row>
    <row r="184" spans="1:5" x14ac:dyDescent="0.35">
      <c r="A184" s="5">
        <v>38.200000000000003</v>
      </c>
      <c r="B184" s="4">
        <v>0.32100000000000001</v>
      </c>
      <c r="C184" s="4">
        <v>0.441</v>
      </c>
      <c r="E184" s="3">
        <v>0.91800000000000004</v>
      </c>
    </row>
    <row r="185" spans="1:5" x14ac:dyDescent="0.35">
      <c r="A185" s="5">
        <v>38.299999999999997</v>
      </c>
      <c r="B185" s="4">
        <v>0.32100000000000001</v>
      </c>
      <c r="C185" s="4">
        <v>0.441</v>
      </c>
      <c r="E185" s="3">
        <v>0.91800000000000004</v>
      </c>
    </row>
    <row r="186" spans="1:5" x14ac:dyDescent="0.35">
      <c r="A186" s="5">
        <v>38.4</v>
      </c>
      <c r="B186" s="4">
        <v>0.32100000000000001</v>
      </c>
      <c r="C186" s="4">
        <v>0.441</v>
      </c>
      <c r="E186" s="3">
        <v>0.91800000000000004</v>
      </c>
    </row>
    <row r="187" spans="1:5" x14ac:dyDescent="0.35">
      <c r="A187" s="5">
        <v>38.5</v>
      </c>
      <c r="B187" s="4">
        <v>0.32100000000000001</v>
      </c>
      <c r="C187" s="4">
        <v>0.441</v>
      </c>
      <c r="E187" s="3">
        <v>0.91800000000000004</v>
      </c>
    </row>
    <row r="188" spans="1:5" x14ac:dyDescent="0.35">
      <c r="A188" s="5">
        <v>38.6</v>
      </c>
      <c r="B188" s="4">
        <v>0.32100000000000001</v>
      </c>
      <c r="C188" s="4">
        <v>0.441</v>
      </c>
      <c r="E188" s="3">
        <v>0.91800000000000004</v>
      </c>
    </row>
    <row r="189" spans="1:5" x14ac:dyDescent="0.35">
      <c r="A189" s="5">
        <v>38.700000000000003</v>
      </c>
      <c r="B189" s="4">
        <v>0.32100000000000001</v>
      </c>
      <c r="C189" s="4">
        <v>0.441</v>
      </c>
      <c r="E189" s="3">
        <v>0.91800000000000004</v>
      </c>
    </row>
    <row r="190" spans="1:5" x14ac:dyDescent="0.35">
      <c r="A190" s="5">
        <v>38.799999999999997</v>
      </c>
      <c r="B190" s="4">
        <v>0.32100000000000001</v>
      </c>
      <c r="C190" s="4">
        <v>0.441</v>
      </c>
      <c r="E190" s="3">
        <v>0.91800000000000004</v>
      </c>
    </row>
    <row r="191" spans="1:5" x14ac:dyDescent="0.35">
      <c r="A191" s="5">
        <v>38.9</v>
      </c>
      <c r="B191" s="4">
        <v>0.32100000000000001</v>
      </c>
      <c r="C191" s="4">
        <v>0.441</v>
      </c>
      <c r="E191" s="3">
        <v>0.91800000000000004</v>
      </c>
    </row>
    <row r="192" spans="1:5" x14ac:dyDescent="0.35">
      <c r="A192" s="5">
        <v>39</v>
      </c>
      <c r="B192" s="4">
        <v>0.30299999999999999</v>
      </c>
      <c r="C192" s="4">
        <v>0.41299999999999998</v>
      </c>
      <c r="E192" s="3">
        <v>0.89500000000000002</v>
      </c>
    </row>
    <row r="193" spans="1:5" x14ac:dyDescent="0.35">
      <c r="A193" s="5">
        <v>39.1</v>
      </c>
      <c r="B193" s="4">
        <v>0.30299999999999999</v>
      </c>
      <c r="C193" s="4">
        <v>0.41299999999999998</v>
      </c>
      <c r="E193" s="3">
        <v>0.89500000000000002</v>
      </c>
    </row>
    <row r="194" spans="1:5" x14ac:dyDescent="0.35">
      <c r="A194" s="5">
        <v>39.200000000000003</v>
      </c>
      <c r="B194" s="4">
        <v>0.30299999999999999</v>
      </c>
      <c r="C194" s="4">
        <v>0.41299999999999998</v>
      </c>
      <c r="E194" s="3">
        <v>0.89500000000000002</v>
      </c>
    </row>
    <row r="195" spans="1:5" x14ac:dyDescent="0.35">
      <c r="A195" s="5">
        <v>39.299999999999997</v>
      </c>
      <c r="B195" s="4">
        <v>0.30299999999999999</v>
      </c>
      <c r="C195" s="4">
        <v>0.41299999999999998</v>
      </c>
      <c r="E195" s="3">
        <v>0.89500000000000002</v>
      </c>
    </row>
    <row r="196" spans="1:5" x14ac:dyDescent="0.35">
      <c r="A196" s="5">
        <v>39.4</v>
      </c>
      <c r="B196" s="4">
        <v>0.30299999999999999</v>
      </c>
      <c r="C196" s="4">
        <v>0.41299999999999998</v>
      </c>
      <c r="E196" s="3">
        <v>0.89500000000000002</v>
      </c>
    </row>
    <row r="197" spans="1:5" x14ac:dyDescent="0.35">
      <c r="A197" s="5">
        <v>39.5</v>
      </c>
      <c r="B197" s="4">
        <v>0.30299999999999999</v>
      </c>
      <c r="C197" s="4">
        <v>0.41299999999999998</v>
      </c>
      <c r="E197" s="3">
        <v>0.89500000000000002</v>
      </c>
    </row>
    <row r="198" spans="1:5" x14ac:dyDescent="0.35">
      <c r="A198" s="5">
        <v>39.6</v>
      </c>
      <c r="B198" s="4">
        <v>0.30299999999999999</v>
      </c>
      <c r="C198" s="4">
        <v>0.41299999999999998</v>
      </c>
      <c r="E198" s="3">
        <v>0.89500000000000002</v>
      </c>
    </row>
    <row r="199" spans="1:5" x14ac:dyDescent="0.35">
      <c r="A199" s="5">
        <v>39.700000000000003</v>
      </c>
      <c r="B199" s="4">
        <v>0.30299999999999999</v>
      </c>
      <c r="C199" s="4">
        <v>0.41299999999999998</v>
      </c>
      <c r="E199" s="3">
        <v>0.89500000000000002</v>
      </c>
    </row>
    <row r="200" spans="1:5" x14ac:dyDescent="0.35">
      <c r="A200" s="5">
        <v>39.799999999999997</v>
      </c>
      <c r="B200" s="4">
        <v>0.30299999999999999</v>
      </c>
      <c r="C200" s="4">
        <v>0.41299999999999998</v>
      </c>
      <c r="E200" s="3">
        <v>0.89500000000000002</v>
      </c>
    </row>
    <row r="201" spans="1:5" x14ac:dyDescent="0.35">
      <c r="A201" s="5">
        <v>39.9</v>
      </c>
      <c r="B201" s="4">
        <v>0.30299999999999999</v>
      </c>
      <c r="C201" s="4">
        <v>0.41299999999999998</v>
      </c>
      <c r="E201" s="3">
        <v>0.89500000000000002</v>
      </c>
    </row>
    <row r="202" spans="1:5" x14ac:dyDescent="0.35">
      <c r="A202" s="5">
        <v>40</v>
      </c>
      <c r="B202" s="4">
        <v>0.30299999999999999</v>
      </c>
      <c r="C202" s="4">
        <v>0.41299999999999998</v>
      </c>
      <c r="E202" s="3">
        <v>0.89500000000000002</v>
      </c>
    </row>
  </sheetData>
  <sheetProtection algorithmName="SHA-512" hashValue="tPHyMoPJ8pEYjW014Glohnut2Bib7EZ/FksZ5OVa6V+Jiq0ZD/twLKNEGvd1LqdBzw/JLw607RBSxmPiIAt8Jw==" saltValue="WZJRKoyOMIq/MN6Wl1Gt1A==" spinCount="100000" sheet="1" objects="1" scenarios="1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A709-ABC0-4AD5-8306-243C8E42E218}">
  <sheetPr>
    <pageSetUpPr fitToPage="1"/>
  </sheetPr>
  <dimension ref="B2:S74"/>
  <sheetViews>
    <sheetView showGridLines="0" showRowColHeaders="0" zoomScale="75" zoomScaleNormal="75" workbookViewId="0"/>
  </sheetViews>
  <sheetFormatPr defaultColWidth="8.7265625" defaultRowHeight="14.5" x14ac:dyDescent="0.35"/>
  <cols>
    <col min="1" max="1" width="8.7265625" style="14"/>
    <col min="2" max="2" width="5.6328125" style="14" customWidth="1"/>
    <col min="3" max="4" width="18.6328125" style="14" customWidth="1"/>
    <col min="5" max="5" width="9.6328125" style="63" customWidth="1"/>
    <col min="6" max="6" width="18.6328125" customWidth="1"/>
    <col min="7" max="7" width="18.6328125" style="14" customWidth="1"/>
    <col min="8" max="13" width="9.6328125" style="14" customWidth="1"/>
    <col min="14" max="14" width="18.6328125" style="16" customWidth="1"/>
    <col min="15" max="15" width="18.6328125" style="14" customWidth="1"/>
    <col min="16" max="16" width="6.6328125" style="14" customWidth="1"/>
    <col min="17" max="17" width="3.26953125" style="16" customWidth="1"/>
    <col min="18" max="19" width="8.7265625" style="14" customWidth="1"/>
    <col min="20" max="16384" width="8.7265625" style="14"/>
  </cols>
  <sheetData>
    <row r="2" spans="2:17" ht="15" thickBot="1" x14ac:dyDescent="0.4">
      <c r="C2" s="53"/>
      <c r="D2" s="53"/>
    </row>
    <row r="3" spans="2:17" ht="22" customHeight="1" thickTop="1" x14ac:dyDescent="0.35">
      <c r="C3" s="111" t="str">
        <f>uitleg!$C$7</f>
        <v>Voorbeeldschool</v>
      </c>
      <c r="D3" s="112"/>
      <c r="E3" s="33">
        <f>D10</f>
        <v>0.85</v>
      </c>
    </row>
    <row r="4" spans="2:17" s="18" customFormat="1" ht="25" customHeight="1" thickBot="1" x14ac:dyDescent="0.4">
      <c r="B4" s="24"/>
      <c r="C4" s="113"/>
      <c r="D4" s="114"/>
      <c r="E4" s="64">
        <f>D12</f>
        <v>0.96099999999999997</v>
      </c>
      <c r="N4" s="19"/>
      <c r="Q4" s="19"/>
    </row>
    <row r="5" spans="2:17" s="18" customFormat="1" ht="25" customHeight="1" thickTop="1" thickBot="1" x14ac:dyDescent="0.55000000000000004">
      <c r="B5" s="24"/>
      <c r="C5" s="115" t="s">
        <v>17</v>
      </c>
      <c r="D5" s="115"/>
      <c r="E5" s="33">
        <f>D18</f>
        <v>0.49</v>
      </c>
      <c r="N5" s="19"/>
      <c r="Q5" s="19"/>
    </row>
    <row r="6" spans="2:17" s="18" customFormat="1" ht="25" customHeight="1" thickTop="1" thickBot="1" x14ac:dyDescent="0.4">
      <c r="C6" s="51">
        <f>uitleg!E9</f>
        <v>2019</v>
      </c>
      <c r="D6" s="51">
        <f>uitleg!F9</f>
        <v>2020</v>
      </c>
      <c r="E6" s="33">
        <f>D20</f>
        <v>0.60299999999999998</v>
      </c>
      <c r="N6" s="19"/>
      <c r="Q6" s="19"/>
    </row>
    <row r="7" spans="2:17" s="18" customFormat="1" ht="25" customHeight="1" thickTop="1" thickBot="1" x14ac:dyDescent="0.4">
      <c r="C7" s="52" t="str">
        <f>uitleg!E10</f>
        <v>schoolweging</v>
      </c>
      <c r="D7" s="51">
        <f>uitleg!F10</f>
        <v>29</v>
      </c>
      <c r="E7" s="65"/>
      <c r="N7" s="19"/>
      <c r="Q7" s="19"/>
    </row>
    <row r="8" spans="2:17" s="18" customFormat="1" ht="25" customHeight="1" thickTop="1" x14ac:dyDescent="0.35">
      <c r="C8" s="20"/>
      <c r="D8" s="21"/>
      <c r="E8" s="33">
        <f>(D26+D27)/D24</f>
        <v>0.17142857142857143</v>
      </c>
      <c r="N8" s="19"/>
      <c r="Q8" s="19"/>
    </row>
    <row r="9" spans="2:17" s="18" customFormat="1" ht="25" customHeight="1" thickBot="1" x14ac:dyDescent="0.4">
      <c r="B9" s="24"/>
      <c r="C9" s="41" t="s">
        <v>15</v>
      </c>
      <c r="D9" s="41"/>
      <c r="E9" s="33">
        <f>D27/D24</f>
        <v>8.5714285714285715E-2</v>
      </c>
      <c r="N9" s="19"/>
      <c r="Q9" s="19"/>
    </row>
    <row r="10" spans="2:17" s="18" customFormat="1" ht="25" customHeight="1" thickTop="1" thickBot="1" x14ac:dyDescent="0.4">
      <c r="B10" s="24"/>
      <c r="C10" s="22" t="s">
        <v>7</v>
      </c>
      <c r="D10" s="23">
        <v>0.85</v>
      </c>
      <c r="E10" s="33">
        <f>(D28+D29)/D25</f>
        <v>0.37142857142857144</v>
      </c>
      <c r="G10" s="28"/>
      <c r="N10" s="19"/>
      <c r="Q10" s="19"/>
    </row>
    <row r="11" spans="2:17" s="28" customFormat="1" ht="15" customHeight="1" thickTop="1" thickBot="1" x14ac:dyDescent="0.4">
      <c r="C11" s="25"/>
      <c r="D11" s="26"/>
      <c r="E11" s="33">
        <f>D29/D24</f>
        <v>8.5714285714285715E-2</v>
      </c>
      <c r="N11" s="19"/>
      <c r="Q11" s="19"/>
    </row>
    <row r="12" spans="2:17" s="18" customFormat="1" ht="25" customHeight="1" thickTop="1" thickBot="1" x14ac:dyDescent="0.4">
      <c r="C12" s="27" t="s">
        <v>8</v>
      </c>
      <c r="D12" s="7">
        <f>IF($D$7="","",IF($D$7&gt;0,(VLOOKUP($D$7,schoolweging!$A$64:$E$202,5,0))))</f>
        <v>0.96099999999999997</v>
      </c>
      <c r="E12" s="66"/>
      <c r="N12" s="19"/>
      <c r="Q12" s="19"/>
    </row>
    <row r="13" spans="2:17" s="28" customFormat="1" ht="25" customHeight="1" thickTop="1" x14ac:dyDescent="0.35">
      <c r="C13" s="29"/>
      <c r="D13" s="6"/>
      <c r="E13" s="33">
        <f>(G26+G27)/G24</f>
        <v>0.59459459459459463</v>
      </c>
      <c r="N13" s="19"/>
      <c r="Q13" s="19"/>
    </row>
    <row r="14" spans="2:17" s="28" customFormat="1" ht="25" customHeight="1" x14ac:dyDescent="0.35">
      <c r="C14" s="29"/>
      <c r="D14" s="6"/>
      <c r="E14" s="33">
        <f>G27/G24</f>
        <v>0.13513513513513514</v>
      </c>
      <c r="N14" s="19"/>
      <c r="Q14" s="19"/>
    </row>
    <row r="15" spans="2:17" s="18" customFormat="1" ht="25" customHeight="1" x14ac:dyDescent="0.35">
      <c r="B15" s="24"/>
      <c r="C15" s="24"/>
      <c r="D15" s="24"/>
      <c r="E15" s="64">
        <f>(G28+G29)/G25</f>
        <v>0.83783783783783783</v>
      </c>
      <c r="F15" s="24"/>
      <c r="N15" s="19"/>
      <c r="Q15" s="19"/>
    </row>
    <row r="16" spans="2:17" s="18" customFormat="1" ht="25" customHeight="1" x14ac:dyDescent="0.35">
      <c r="B16" s="24"/>
      <c r="C16" s="24"/>
      <c r="D16" s="24"/>
      <c r="E16" s="33">
        <f>G29/G25</f>
        <v>0.24324324324324326</v>
      </c>
      <c r="F16" s="24"/>
      <c r="N16" s="19"/>
      <c r="Q16" s="19"/>
    </row>
    <row r="17" spans="2:19" s="15" customFormat="1" ht="25" customHeight="1" thickBot="1" x14ac:dyDescent="0.4">
      <c r="C17" s="50" t="s">
        <v>16</v>
      </c>
      <c r="D17" s="50"/>
      <c r="E17" s="33"/>
      <c r="F17" s="32"/>
      <c r="N17" s="16"/>
      <c r="Q17" s="16"/>
    </row>
    <row r="18" spans="2:19" s="15" customFormat="1" ht="25" customHeight="1" thickTop="1" thickBot="1" x14ac:dyDescent="0.4">
      <c r="C18" s="30" t="s">
        <v>9</v>
      </c>
      <c r="D18" s="8">
        <f>IF($D$7="","",IF($D$7&gt;0,(VLOOKUP($D$7,schoolweging!$A$64:$E$202,2,0))))</f>
        <v>0.49</v>
      </c>
      <c r="E18" s="67">
        <f>(K26+K27)/K24</f>
        <v>1</v>
      </c>
      <c r="F18" s="32"/>
      <c r="N18" s="16"/>
      <c r="Q18" s="16"/>
    </row>
    <row r="19" spans="2:19" s="15" customFormat="1" ht="15" customHeight="1" thickTop="1" thickBot="1" x14ac:dyDescent="0.7">
      <c r="C19" s="31"/>
      <c r="D19" s="6"/>
      <c r="E19" s="64">
        <f>K27/K24</f>
        <v>0.36</v>
      </c>
      <c r="N19" s="16"/>
      <c r="Q19" s="16"/>
    </row>
    <row r="20" spans="2:19" s="61" customFormat="1" ht="25" customHeight="1" thickTop="1" thickBot="1" x14ac:dyDescent="0.4">
      <c r="C20" s="62" t="s">
        <v>39</v>
      </c>
      <c r="D20" s="9">
        <f>IF($D$7="","",IF($D$7&gt;0,(VLOOKUP($D$7,schoolweging!$A$64:$E$202,3,0))))</f>
        <v>0.60299999999999998</v>
      </c>
      <c r="E20" s="34">
        <f>(K28+K29)/K25</f>
        <v>1</v>
      </c>
      <c r="F20" s="116" t="s">
        <v>0</v>
      </c>
      <c r="G20" s="117"/>
      <c r="H20" s="118" t="s">
        <v>5</v>
      </c>
      <c r="I20" s="119"/>
      <c r="J20" s="119"/>
      <c r="K20" s="120"/>
      <c r="L20" s="118" t="s">
        <v>6</v>
      </c>
      <c r="M20" s="121"/>
      <c r="N20" s="122"/>
      <c r="O20" s="70" t="s">
        <v>28</v>
      </c>
      <c r="Q20" s="55"/>
      <c r="R20" s="55"/>
      <c r="S20" s="17"/>
    </row>
    <row r="21" spans="2:19" s="15" customFormat="1" ht="29" thickTop="1" x14ac:dyDescent="0.65">
      <c r="C21" s="31"/>
      <c r="D21" s="6"/>
      <c r="E21" s="33">
        <f>K29/K25</f>
        <v>0.52</v>
      </c>
      <c r="G21" s="32"/>
      <c r="N21" s="16"/>
      <c r="O21" s="32"/>
      <c r="Q21" s="16"/>
      <c r="R21" s="32"/>
    </row>
    <row r="22" spans="2:19" s="15" customFormat="1" ht="25" customHeight="1" x14ac:dyDescent="0.5">
      <c r="C22" s="123" t="s">
        <v>31</v>
      </c>
      <c r="D22" s="123"/>
      <c r="E22" s="66"/>
      <c r="F22" s="123" t="s">
        <v>31</v>
      </c>
      <c r="G22" s="123"/>
      <c r="I22" s="123" t="s">
        <v>31</v>
      </c>
      <c r="J22" s="123"/>
      <c r="K22" s="123"/>
      <c r="L22" s="123"/>
      <c r="N22" s="124" t="s">
        <v>28</v>
      </c>
      <c r="O22" s="124"/>
      <c r="Q22" s="16"/>
      <c r="R22" s="32"/>
    </row>
    <row r="23" spans="2:19" ht="25" customHeight="1" thickBot="1" x14ac:dyDescent="0.4">
      <c r="C23" s="21" t="s">
        <v>0</v>
      </c>
      <c r="D23" s="54" t="s">
        <v>18</v>
      </c>
      <c r="E23" s="68">
        <f>(O26+O28)/O24</f>
        <v>1</v>
      </c>
      <c r="F23" s="54" t="s">
        <v>5</v>
      </c>
      <c r="G23" s="54" t="s">
        <v>18</v>
      </c>
      <c r="I23" s="102" t="s">
        <v>6</v>
      </c>
      <c r="J23" s="102"/>
      <c r="K23" s="103" t="s">
        <v>18</v>
      </c>
      <c r="L23" s="103"/>
      <c r="N23" s="21" t="s">
        <v>6</v>
      </c>
      <c r="O23" s="54" t="s">
        <v>18</v>
      </c>
      <c r="S23" s="56"/>
    </row>
    <row r="24" spans="2:19" ht="21.5" thickTop="1" x14ac:dyDescent="0.5">
      <c r="C24" s="59" t="s">
        <v>19</v>
      </c>
      <c r="D24" s="10">
        <v>35</v>
      </c>
      <c r="E24" s="71">
        <f>O28/O24</f>
        <v>0.64</v>
      </c>
      <c r="F24" s="59" t="s">
        <v>19</v>
      </c>
      <c r="G24" s="11">
        <v>37</v>
      </c>
      <c r="I24" s="104" t="s">
        <v>19</v>
      </c>
      <c r="J24" s="105"/>
      <c r="K24" s="106">
        <v>25</v>
      </c>
      <c r="L24" s="107"/>
      <c r="M24" s="57"/>
      <c r="N24" s="59" t="s">
        <v>26</v>
      </c>
      <c r="O24" s="108">
        <v>25</v>
      </c>
      <c r="P24" s="57"/>
      <c r="S24" s="56"/>
    </row>
    <row r="25" spans="2:19" ht="21" x14ac:dyDescent="0.5">
      <c r="C25" s="60" t="s">
        <v>20</v>
      </c>
      <c r="D25" s="11">
        <v>35</v>
      </c>
      <c r="F25" s="60" t="s">
        <v>20</v>
      </c>
      <c r="G25" s="10">
        <v>37</v>
      </c>
      <c r="H25" s="58"/>
      <c r="I25" s="109" t="s">
        <v>20</v>
      </c>
      <c r="J25" s="110"/>
      <c r="K25" s="87">
        <v>25</v>
      </c>
      <c r="L25" s="88"/>
      <c r="M25" s="57"/>
      <c r="N25" s="60" t="s">
        <v>27</v>
      </c>
      <c r="O25" s="99"/>
      <c r="P25" s="57"/>
      <c r="S25" s="56"/>
    </row>
    <row r="26" spans="2:19" ht="21" x14ac:dyDescent="0.5">
      <c r="C26" s="74" t="s">
        <v>1</v>
      </c>
      <c r="D26" s="10">
        <v>3</v>
      </c>
      <c r="E26" s="72"/>
      <c r="F26" s="74" t="s">
        <v>1</v>
      </c>
      <c r="G26" s="11">
        <v>17</v>
      </c>
      <c r="H26" s="36"/>
      <c r="I26" s="96" t="s">
        <v>1</v>
      </c>
      <c r="J26" s="97"/>
      <c r="K26" s="87">
        <v>16</v>
      </c>
      <c r="L26" s="88"/>
      <c r="N26" s="98" t="s">
        <v>29</v>
      </c>
      <c r="O26" s="99">
        <v>9</v>
      </c>
      <c r="P26" s="57"/>
      <c r="S26" s="56"/>
    </row>
    <row r="27" spans="2:19" ht="21" x14ac:dyDescent="0.5">
      <c r="C27" s="75" t="s">
        <v>2</v>
      </c>
      <c r="D27" s="10">
        <v>3</v>
      </c>
      <c r="E27" s="73"/>
      <c r="F27" s="75" t="s">
        <v>2</v>
      </c>
      <c r="G27" s="11">
        <v>5</v>
      </c>
      <c r="I27" s="100" t="s">
        <v>2</v>
      </c>
      <c r="J27" s="101"/>
      <c r="K27" s="87">
        <v>9</v>
      </c>
      <c r="L27" s="88"/>
      <c r="N27" s="98"/>
      <c r="O27" s="99"/>
      <c r="P27" s="57"/>
      <c r="S27" s="56"/>
    </row>
    <row r="28" spans="2:19" ht="21" x14ac:dyDescent="0.5">
      <c r="B28" s="36"/>
      <c r="C28" s="76" t="s">
        <v>3</v>
      </c>
      <c r="D28" s="11">
        <v>10</v>
      </c>
      <c r="E28" s="73"/>
      <c r="F28" s="76" t="s">
        <v>3</v>
      </c>
      <c r="G28" s="11">
        <v>22</v>
      </c>
      <c r="H28" s="35"/>
      <c r="I28" s="85" t="s">
        <v>3</v>
      </c>
      <c r="J28" s="86"/>
      <c r="K28" s="87">
        <v>12</v>
      </c>
      <c r="L28" s="88"/>
      <c r="M28" s="35"/>
      <c r="N28" s="89" t="s">
        <v>40</v>
      </c>
      <c r="O28" s="91">
        <v>16</v>
      </c>
      <c r="P28" s="57"/>
      <c r="S28" s="56"/>
    </row>
    <row r="29" spans="2:19" ht="21.5" thickBot="1" x14ac:dyDescent="0.55000000000000004">
      <c r="B29" s="36"/>
      <c r="C29" s="78" t="s">
        <v>4</v>
      </c>
      <c r="D29" s="12">
        <v>3</v>
      </c>
      <c r="F29" s="77" t="s">
        <v>4</v>
      </c>
      <c r="G29" s="13">
        <v>9</v>
      </c>
      <c r="H29" s="58"/>
      <c r="I29" s="92" t="s">
        <v>4</v>
      </c>
      <c r="J29" s="93"/>
      <c r="K29" s="94">
        <v>13</v>
      </c>
      <c r="L29" s="95"/>
      <c r="M29" s="57"/>
      <c r="N29" s="90"/>
      <c r="O29" s="91"/>
      <c r="P29" s="57"/>
      <c r="S29" s="56"/>
    </row>
    <row r="30" spans="2:19" ht="15" thickTop="1" x14ac:dyDescent="0.35">
      <c r="C30" s="37"/>
      <c r="G30" s="37"/>
      <c r="J30" s="56"/>
      <c r="O30" s="37"/>
      <c r="P30" s="56"/>
      <c r="S30" s="56"/>
    </row>
    <row r="31" spans="2:19" ht="28.5" x14ac:dyDescent="0.65">
      <c r="C31" s="38"/>
    </row>
    <row r="34" spans="3:12" x14ac:dyDescent="0.35">
      <c r="L34" s="18"/>
    </row>
    <row r="44" spans="3:12" ht="15.5" x14ac:dyDescent="0.35">
      <c r="C44" s="84"/>
      <c r="D44" s="84"/>
      <c r="E44" s="69"/>
    </row>
    <row r="45" spans="3:12" ht="15.5" x14ac:dyDescent="0.35">
      <c r="C45" s="39"/>
      <c r="D45" s="39"/>
      <c r="E45" s="69"/>
    </row>
    <row r="46" spans="3:12" ht="15.5" x14ac:dyDescent="0.35">
      <c r="C46" s="39"/>
      <c r="D46" s="39"/>
      <c r="E46" s="69"/>
    </row>
    <row r="47" spans="3:12" ht="15.5" x14ac:dyDescent="0.35">
      <c r="C47" s="39"/>
      <c r="D47" s="39"/>
      <c r="E47" s="69"/>
    </row>
    <row r="48" spans="3:12" ht="15.5" x14ac:dyDescent="0.35">
      <c r="C48" s="39"/>
      <c r="D48" s="39"/>
      <c r="E48" s="69"/>
    </row>
    <row r="49" spans="3:5" ht="15.5" x14ac:dyDescent="0.35">
      <c r="C49" s="39"/>
      <c r="D49" s="39"/>
      <c r="E49" s="69"/>
    </row>
    <row r="50" spans="3:5" ht="15.5" x14ac:dyDescent="0.35">
      <c r="C50" s="39"/>
      <c r="D50" s="39"/>
      <c r="E50" s="69"/>
    </row>
    <row r="51" spans="3:5" ht="15.5" x14ac:dyDescent="0.35">
      <c r="C51" s="39"/>
      <c r="D51" s="39"/>
      <c r="E51" s="69"/>
    </row>
    <row r="52" spans="3:5" ht="15.5" x14ac:dyDescent="0.35">
      <c r="C52" s="39"/>
      <c r="D52" s="39"/>
      <c r="E52" s="69"/>
    </row>
    <row r="53" spans="3:5" ht="15.5" x14ac:dyDescent="0.35">
      <c r="C53" s="39"/>
      <c r="D53" s="39"/>
      <c r="E53" s="69"/>
    </row>
    <row r="54" spans="3:5" ht="15.5" x14ac:dyDescent="0.35">
      <c r="C54" s="39"/>
      <c r="D54" s="39"/>
      <c r="E54" s="69"/>
    </row>
    <row r="55" spans="3:5" ht="15.5" x14ac:dyDescent="0.35">
      <c r="C55" s="39"/>
      <c r="D55" s="39"/>
      <c r="E55" s="69"/>
    </row>
    <row r="56" spans="3:5" ht="15.5" x14ac:dyDescent="0.35">
      <c r="C56" s="39"/>
      <c r="D56" s="39"/>
      <c r="E56" s="69"/>
    </row>
    <row r="57" spans="3:5" ht="15.5" x14ac:dyDescent="0.35">
      <c r="C57" s="39"/>
      <c r="D57" s="39"/>
      <c r="E57" s="69"/>
    </row>
    <row r="58" spans="3:5" ht="15.5" x14ac:dyDescent="0.35">
      <c r="C58" s="39"/>
      <c r="D58" s="39"/>
      <c r="E58" s="69"/>
    </row>
    <row r="59" spans="3:5" ht="15.5" x14ac:dyDescent="0.35">
      <c r="C59" s="39"/>
      <c r="D59" s="39"/>
      <c r="E59" s="69"/>
    </row>
    <row r="60" spans="3:5" ht="15.5" x14ac:dyDescent="0.35">
      <c r="C60" s="39"/>
      <c r="D60" s="39"/>
      <c r="E60" s="69"/>
    </row>
    <row r="61" spans="3:5" ht="15.5" x14ac:dyDescent="0.35">
      <c r="C61" s="40"/>
      <c r="D61" s="40"/>
      <c r="E61" s="69"/>
    </row>
    <row r="62" spans="3:5" ht="15.5" x14ac:dyDescent="0.35">
      <c r="C62" s="39"/>
      <c r="D62" s="39"/>
      <c r="E62" s="69"/>
    </row>
    <row r="63" spans="3:5" ht="15.5" x14ac:dyDescent="0.35">
      <c r="C63" s="39"/>
      <c r="D63" s="39"/>
      <c r="E63" s="69"/>
    </row>
    <row r="64" spans="3:5" ht="15.5" x14ac:dyDescent="0.35">
      <c r="C64" s="39"/>
      <c r="D64" s="39"/>
      <c r="E64" s="69"/>
    </row>
    <row r="65" spans="3:5" ht="15.5" x14ac:dyDescent="0.35">
      <c r="C65" s="39"/>
      <c r="D65" s="39"/>
      <c r="E65" s="69"/>
    </row>
    <row r="66" spans="3:5" ht="15.5" x14ac:dyDescent="0.35">
      <c r="C66" s="39"/>
      <c r="D66" s="39"/>
      <c r="E66" s="69"/>
    </row>
    <row r="67" spans="3:5" ht="15.5" x14ac:dyDescent="0.35">
      <c r="C67" s="39"/>
      <c r="D67" s="39"/>
      <c r="E67" s="69"/>
    </row>
    <row r="68" spans="3:5" ht="15.5" x14ac:dyDescent="0.35">
      <c r="C68" s="39"/>
      <c r="D68" s="39"/>
      <c r="E68" s="69"/>
    </row>
    <row r="69" spans="3:5" ht="15.5" x14ac:dyDescent="0.35">
      <c r="C69" s="39"/>
      <c r="D69" s="39"/>
      <c r="E69" s="69"/>
    </row>
    <row r="70" spans="3:5" ht="15.5" x14ac:dyDescent="0.35">
      <c r="C70" s="39"/>
      <c r="D70" s="39"/>
      <c r="E70" s="69"/>
    </row>
    <row r="71" spans="3:5" ht="15.5" x14ac:dyDescent="0.35">
      <c r="C71" s="39"/>
      <c r="D71" s="39"/>
      <c r="E71" s="69"/>
    </row>
    <row r="72" spans="3:5" ht="15.5" x14ac:dyDescent="0.35">
      <c r="C72" s="39"/>
      <c r="D72" s="39"/>
      <c r="E72" s="69"/>
    </row>
    <row r="73" spans="3:5" ht="15.5" x14ac:dyDescent="0.35">
      <c r="C73" s="39"/>
      <c r="D73" s="39"/>
      <c r="E73" s="69"/>
    </row>
    <row r="74" spans="3:5" ht="15.5" x14ac:dyDescent="0.35">
      <c r="C74" s="40"/>
      <c r="D74" s="40"/>
      <c r="E74" s="69"/>
    </row>
  </sheetData>
  <sheetProtection algorithmName="SHA-512" hashValue="D00URx0LCcNCNnWlh+Z2krvsFtBMFwEJ8f09Z+Cdod1iuw/AuGgGzcxXXMZeTtICg1rCpwyq6aWUZjAuwl45VQ==" saltValue="S3VP8r7R9/vM6YjB1TMy5Q==" spinCount="100000" sheet="1" objects="1" scenarios="1"/>
  <mergeCells count="29">
    <mergeCell ref="C22:D22"/>
    <mergeCell ref="F22:G22"/>
    <mergeCell ref="I22:L22"/>
    <mergeCell ref="N22:O22"/>
    <mergeCell ref="C3:D4"/>
    <mergeCell ref="C5:D5"/>
    <mergeCell ref="F20:G20"/>
    <mergeCell ref="H20:K20"/>
    <mergeCell ref="L20:N20"/>
    <mergeCell ref="I23:J23"/>
    <mergeCell ref="K23:L23"/>
    <mergeCell ref="I24:J24"/>
    <mergeCell ref="K24:L24"/>
    <mergeCell ref="O24:O25"/>
    <mergeCell ref="I25:J25"/>
    <mergeCell ref="K25:L25"/>
    <mergeCell ref="I26:J26"/>
    <mergeCell ref="K26:L26"/>
    <mergeCell ref="N26:N27"/>
    <mergeCell ref="O26:O27"/>
    <mergeCell ref="I27:J27"/>
    <mergeCell ref="K27:L27"/>
    <mergeCell ref="C44:D44"/>
    <mergeCell ref="I28:J28"/>
    <mergeCell ref="K28:L28"/>
    <mergeCell ref="N28:N29"/>
    <mergeCell ref="O28:O29"/>
    <mergeCell ref="I29:J29"/>
    <mergeCell ref="K29:L29"/>
  </mergeCells>
  <conditionalFormatting sqref="D24:D25 G24:G25 K24:K25">
    <cfRule type="cellIs" dxfId="23" priority="8" operator="greaterThan">
      <formula>0</formula>
    </cfRule>
  </conditionalFormatting>
  <conditionalFormatting sqref="D26 G26 K26">
    <cfRule type="cellIs" dxfId="22" priority="7" operator="greaterThan">
      <formula>0</formula>
    </cfRule>
  </conditionalFormatting>
  <conditionalFormatting sqref="D27 G27 K27">
    <cfRule type="cellIs" dxfId="21" priority="6" operator="greaterThan">
      <formula>0</formula>
    </cfRule>
  </conditionalFormatting>
  <conditionalFormatting sqref="D28 G28 K28">
    <cfRule type="cellIs" dxfId="20" priority="5" operator="greaterThan">
      <formula>0</formula>
    </cfRule>
  </conditionalFormatting>
  <conditionalFormatting sqref="D29 G29 K29">
    <cfRule type="cellIs" dxfId="19" priority="4" operator="greaterThan">
      <formula>0</formula>
    </cfRule>
  </conditionalFormatting>
  <conditionalFormatting sqref="O24">
    <cfRule type="cellIs" dxfId="18" priority="3" operator="greaterThan">
      <formula>0</formula>
    </cfRule>
  </conditionalFormatting>
  <conditionalFormatting sqref="O26">
    <cfRule type="cellIs" dxfId="17" priority="2" operator="greaterThan">
      <formula>0</formula>
    </cfRule>
  </conditionalFormatting>
  <conditionalFormatting sqref="O28">
    <cfRule type="cellIs" dxfId="16" priority="1" operator="greaterThan">
      <formula>0</formula>
    </cfRule>
  </conditionalFormatting>
  <pageMargins left="0.25" right="0.25" top="0.75" bottom="0.75" header="0.3" footer="0.3"/>
  <pageSetup paperSize="9" scale="73" orientation="landscape" horizontalDpi="4294967293" r:id="rId1"/>
  <headerFooter>
    <oddHeader>&amp;C&amp;"-,Vet"&amp;16REFERENTIESCORES - LVS TOETSEN GROEP 6-7-8 + EINDTOETS GROEP 8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57E2-4646-486E-B88E-22185312A36A}">
  <sheetPr>
    <pageSetUpPr fitToPage="1"/>
  </sheetPr>
  <dimension ref="B2:S74"/>
  <sheetViews>
    <sheetView showGridLines="0" showRowColHeaders="0" zoomScale="75" zoomScaleNormal="75" workbookViewId="0"/>
  </sheetViews>
  <sheetFormatPr defaultColWidth="8.7265625" defaultRowHeight="14.5" x14ac:dyDescent="0.35"/>
  <cols>
    <col min="1" max="1" width="8.7265625" style="14"/>
    <col min="2" max="2" width="5.6328125" style="14" customWidth="1"/>
    <col min="3" max="4" width="18.6328125" style="14" customWidth="1"/>
    <col min="5" max="5" width="9.6328125" style="63" customWidth="1"/>
    <col min="6" max="6" width="18.6328125" customWidth="1"/>
    <col min="7" max="7" width="18.6328125" style="14" customWidth="1"/>
    <col min="8" max="13" width="9.6328125" style="14" customWidth="1"/>
    <col min="14" max="14" width="18.6328125" style="16" customWidth="1"/>
    <col min="15" max="15" width="18.6328125" style="14" customWidth="1"/>
    <col min="16" max="16" width="6.6328125" style="14" customWidth="1"/>
    <col min="17" max="17" width="3.26953125" style="16" customWidth="1"/>
    <col min="18" max="19" width="8.7265625" style="14" customWidth="1"/>
    <col min="20" max="16384" width="8.7265625" style="14"/>
  </cols>
  <sheetData>
    <row r="2" spans="2:17" ht="15" thickBot="1" x14ac:dyDescent="0.4">
      <c r="C2" s="53"/>
      <c r="D2" s="53"/>
    </row>
    <row r="3" spans="2:17" ht="22" customHeight="1" thickTop="1" x14ac:dyDescent="0.35">
      <c r="C3" s="111" t="str">
        <f>uitleg!$C$7</f>
        <v>Voorbeeldschool</v>
      </c>
      <c r="D3" s="112"/>
      <c r="E3" s="33">
        <f>D10</f>
        <v>0.85</v>
      </c>
    </row>
    <row r="4" spans="2:17" s="18" customFormat="1" ht="25" customHeight="1" thickBot="1" x14ac:dyDescent="0.4">
      <c r="B4" s="24"/>
      <c r="C4" s="113"/>
      <c r="D4" s="114"/>
      <c r="E4" s="64">
        <f>D12</f>
        <v>0.96099999999999997</v>
      </c>
      <c r="N4" s="19"/>
      <c r="Q4" s="19"/>
    </row>
    <row r="5" spans="2:17" s="18" customFormat="1" ht="25" customHeight="1" thickTop="1" thickBot="1" x14ac:dyDescent="0.55000000000000004">
      <c r="B5" s="24"/>
      <c r="C5" s="115" t="s">
        <v>17</v>
      </c>
      <c r="D5" s="115"/>
      <c r="E5" s="33">
        <f>D18</f>
        <v>0.49</v>
      </c>
      <c r="N5" s="19"/>
      <c r="Q5" s="19"/>
    </row>
    <row r="6" spans="2:17" s="18" customFormat="1" ht="25" customHeight="1" thickTop="1" thickBot="1" x14ac:dyDescent="0.4">
      <c r="C6" s="51">
        <f>uitleg!E9</f>
        <v>2019</v>
      </c>
      <c r="D6" s="51">
        <f>uitleg!F9</f>
        <v>2020</v>
      </c>
      <c r="E6" s="33">
        <f>D20</f>
        <v>0.60299999999999998</v>
      </c>
      <c r="N6" s="19"/>
      <c r="Q6" s="19"/>
    </row>
    <row r="7" spans="2:17" s="18" customFormat="1" ht="25" customHeight="1" thickTop="1" thickBot="1" x14ac:dyDescent="0.4">
      <c r="C7" s="52" t="str">
        <f>uitleg!E10</f>
        <v>schoolweging</v>
      </c>
      <c r="D7" s="51">
        <f>uitleg!F10</f>
        <v>29</v>
      </c>
      <c r="E7" s="65"/>
      <c r="N7" s="19"/>
      <c r="Q7" s="19"/>
    </row>
    <row r="8" spans="2:17" s="18" customFormat="1" ht="25" customHeight="1" thickTop="1" x14ac:dyDescent="0.35">
      <c r="C8" s="20"/>
      <c r="D8" s="21"/>
      <c r="E8" s="33">
        <f>(D26+D27)/D24</f>
        <v>0.17142857142857143</v>
      </c>
      <c r="N8" s="19"/>
      <c r="Q8" s="19"/>
    </row>
    <row r="9" spans="2:17" s="18" customFormat="1" ht="25" customHeight="1" thickBot="1" x14ac:dyDescent="0.4">
      <c r="B9" s="24"/>
      <c r="C9" s="41" t="s">
        <v>15</v>
      </c>
      <c r="D9" s="41"/>
      <c r="E9" s="33">
        <f>D27/D24</f>
        <v>8.5714285714285715E-2</v>
      </c>
      <c r="N9" s="19"/>
      <c r="Q9" s="19"/>
    </row>
    <row r="10" spans="2:17" s="18" customFormat="1" ht="25" customHeight="1" thickTop="1" thickBot="1" x14ac:dyDescent="0.4">
      <c r="B10" s="24"/>
      <c r="C10" s="22" t="s">
        <v>7</v>
      </c>
      <c r="D10" s="23">
        <v>0.85</v>
      </c>
      <c r="E10" s="33">
        <f>(D28+D29)/D25</f>
        <v>0.37142857142857144</v>
      </c>
      <c r="G10" s="28"/>
      <c r="N10" s="19"/>
      <c r="Q10" s="19"/>
    </row>
    <row r="11" spans="2:17" s="28" customFormat="1" ht="15" customHeight="1" thickTop="1" thickBot="1" x14ac:dyDescent="0.4">
      <c r="C11" s="25"/>
      <c r="D11" s="26"/>
      <c r="E11" s="33">
        <f>D29/D24</f>
        <v>8.5714285714285715E-2</v>
      </c>
      <c r="N11" s="19"/>
      <c r="Q11" s="19"/>
    </row>
    <row r="12" spans="2:17" s="18" customFormat="1" ht="25" customHeight="1" thickTop="1" thickBot="1" x14ac:dyDescent="0.4">
      <c r="C12" s="27" t="s">
        <v>8</v>
      </c>
      <c r="D12" s="7">
        <f>IF($D$7="","",IF($D$7&gt;0,(VLOOKUP($D$7,schoolweging!$A$64:$E$202,5,0))))</f>
        <v>0.96099999999999997</v>
      </c>
      <c r="E12" s="66"/>
      <c r="N12" s="19"/>
      <c r="Q12" s="19"/>
    </row>
    <row r="13" spans="2:17" s="28" customFormat="1" ht="25" customHeight="1" thickTop="1" x14ac:dyDescent="0.35">
      <c r="C13" s="29"/>
      <c r="D13" s="6"/>
      <c r="E13" s="33">
        <f>(G26+G27)/G24</f>
        <v>0.59459459459459463</v>
      </c>
      <c r="N13" s="19"/>
      <c r="Q13" s="19"/>
    </row>
    <row r="14" spans="2:17" s="28" customFormat="1" ht="25" customHeight="1" x14ac:dyDescent="0.35">
      <c r="C14" s="29"/>
      <c r="D14" s="6"/>
      <c r="E14" s="33">
        <f>G27/G24</f>
        <v>0.13513513513513514</v>
      </c>
      <c r="N14" s="19"/>
      <c r="Q14" s="19"/>
    </row>
    <row r="15" spans="2:17" s="18" customFormat="1" ht="25" customHeight="1" x14ac:dyDescent="0.35">
      <c r="B15" s="24"/>
      <c r="C15" s="24"/>
      <c r="D15" s="24"/>
      <c r="E15" s="64">
        <f>(G28+G29)/G25</f>
        <v>0.83783783783783783</v>
      </c>
      <c r="F15" s="24"/>
      <c r="N15" s="19"/>
      <c r="Q15" s="19"/>
    </row>
    <row r="16" spans="2:17" s="18" customFormat="1" ht="25" customHeight="1" x14ac:dyDescent="0.35">
      <c r="B16" s="24"/>
      <c r="C16" s="24"/>
      <c r="D16" s="24"/>
      <c r="E16" s="33">
        <f>G29/G25</f>
        <v>0.24324324324324326</v>
      </c>
      <c r="F16" s="24"/>
      <c r="N16" s="19"/>
      <c r="Q16" s="19"/>
    </row>
    <row r="17" spans="2:19" s="15" customFormat="1" ht="25" customHeight="1" thickBot="1" x14ac:dyDescent="0.4">
      <c r="C17" s="50" t="s">
        <v>16</v>
      </c>
      <c r="D17" s="50"/>
      <c r="E17" s="33"/>
      <c r="F17" s="32"/>
      <c r="N17" s="16"/>
      <c r="Q17" s="16"/>
    </row>
    <row r="18" spans="2:19" s="15" customFormat="1" ht="25" customHeight="1" thickTop="1" thickBot="1" x14ac:dyDescent="0.4">
      <c r="C18" s="30" t="s">
        <v>9</v>
      </c>
      <c r="D18" s="8">
        <f>IF($D$7="","",IF($D$7&gt;0,(VLOOKUP($D$7,schoolweging!$A$64:$E$202,2,0))))</f>
        <v>0.49</v>
      </c>
      <c r="E18" s="67">
        <f>(K26+K27)/K24</f>
        <v>1</v>
      </c>
      <c r="F18" s="32"/>
      <c r="N18" s="16"/>
      <c r="Q18" s="16"/>
    </row>
    <row r="19" spans="2:19" s="15" customFormat="1" ht="15" customHeight="1" thickTop="1" thickBot="1" x14ac:dyDescent="0.7">
      <c r="C19" s="31"/>
      <c r="D19" s="6"/>
      <c r="E19" s="64">
        <f>K27/K24</f>
        <v>0.36</v>
      </c>
      <c r="N19" s="16"/>
      <c r="Q19" s="16"/>
    </row>
    <row r="20" spans="2:19" s="61" customFormat="1" ht="25" customHeight="1" thickTop="1" thickBot="1" x14ac:dyDescent="0.4">
      <c r="C20" s="62" t="s">
        <v>39</v>
      </c>
      <c r="D20" s="9">
        <f>IF($D$7="","",IF($D$7&gt;0,(VLOOKUP($D$7,schoolweging!$A$64:$E$202,3,0))))</f>
        <v>0.60299999999999998</v>
      </c>
      <c r="E20" s="34">
        <f>(K28+K29)/K25</f>
        <v>1</v>
      </c>
      <c r="F20" s="116" t="s">
        <v>0</v>
      </c>
      <c r="G20" s="117"/>
      <c r="H20" s="118" t="s">
        <v>5</v>
      </c>
      <c r="I20" s="119"/>
      <c r="J20" s="119"/>
      <c r="K20" s="120"/>
      <c r="L20" s="118" t="s">
        <v>6</v>
      </c>
      <c r="M20" s="121"/>
      <c r="N20" s="122"/>
      <c r="O20" s="70" t="s">
        <v>28</v>
      </c>
      <c r="Q20" s="55"/>
      <c r="R20" s="55"/>
      <c r="S20" s="17"/>
    </row>
    <row r="21" spans="2:19" s="15" customFormat="1" ht="29" thickTop="1" x14ac:dyDescent="0.65">
      <c r="C21" s="31"/>
      <c r="D21" s="6"/>
      <c r="E21" s="33">
        <f>K29/K25</f>
        <v>0.52</v>
      </c>
      <c r="G21" s="32"/>
      <c r="N21" s="16"/>
      <c r="O21" s="32"/>
      <c r="Q21" s="16"/>
      <c r="R21" s="32"/>
    </row>
    <row r="22" spans="2:19" s="15" customFormat="1" ht="25" customHeight="1" x14ac:dyDescent="0.5">
      <c r="C22" s="123" t="s">
        <v>31</v>
      </c>
      <c r="D22" s="123"/>
      <c r="E22" s="66"/>
      <c r="F22" s="123" t="s">
        <v>31</v>
      </c>
      <c r="G22" s="123"/>
      <c r="I22" s="123" t="s">
        <v>31</v>
      </c>
      <c r="J22" s="123"/>
      <c r="K22" s="123"/>
      <c r="L22" s="123"/>
      <c r="N22" s="124" t="s">
        <v>28</v>
      </c>
      <c r="O22" s="124"/>
      <c r="Q22" s="16"/>
      <c r="R22" s="32"/>
    </row>
    <row r="23" spans="2:19" ht="25" customHeight="1" thickBot="1" x14ac:dyDescent="0.4">
      <c r="C23" s="21" t="s">
        <v>0</v>
      </c>
      <c r="D23" s="54" t="s">
        <v>18</v>
      </c>
      <c r="E23" s="68">
        <f>(O26+O28)/O24</f>
        <v>1</v>
      </c>
      <c r="F23" s="54" t="s">
        <v>5</v>
      </c>
      <c r="G23" s="54" t="s">
        <v>18</v>
      </c>
      <c r="I23" s="102" t="s">
        <v>6</v>
      </c>
      <c r="J23" s="102"/>
      <c r="K23" s="103" t="s">
        <v>18</v>
      </c>
      <c r="L23" s="103"/>
      <c r="N23" s="21" t="s">
        <v>6</v>
      </c>
      <c r="O23" s="54" t="s">
        <v>18</v>
      </c>
      <c r="S23" s="56"/>
    </row>
    <row r="24" spans="2:19" ht="21.5" thickTop="1" x14ac:dyDescent="0.5">
      <c r="C24" s="59" t="s">
        <v>19</v>
      </c>
      <c r="D24" s="10">
        <v>35</v>
      </c>
      <c r="E24" s="71">
        <f>O28/O24</f>
        <v>0.64</v>
      </c>
      <c r="F24" s="59" t="s">
        <v>19</v>
      </c>
      <c r="G24" s="11">
        <v>37</v>
      </c>
      <c r="I24" s="104" t="s">
        <v>19</v>
      </c>
      <c r="J24" s="105"/>
      <c r="K24" s="106">
        <v>25</v>
      </c>
      <c r="L24" s="107"/>
      <c r="M24" s="57"/>
      <c r="N24" s="59" t="s">
        <v>26</v>
      </c>
      <c r="O24" s="108">
        <v>25</v>
      </c>
      <c r="P24" s="57"/>
      <c r="S24" s="56"/>
    </row>
    <row r="25" spans="2:19" ht="21" x14ac:dyDescent="0.5">
      <c r="C25" s="60" t="s">
        <v>20</v>
      </c>
      <c r="D25" s="11">
        <v>35</v>
      </c>
      <c r="F25" s="60" t="s">
        <v>20</v>
      </c>
      <c r="G25" s="10">
        <v>37</v>
      </c>
      <c r="H25" s="58"/>
      <c r="I25" s="109" t="s">
        <v>20</v>
      </c>
      <c r="J25" s="110"/>
      <c r="K25" s="87">
        <v>25</v>
      </c>
      <c r="L25" s="88"/>
      <c r="M25" s="57"/>
      <c r="N25" s="60" t="s">
        <v>27</v>
      </c>
      <c r="O25" s="99"/>
      <c r="P25" s="57"/>
      <c r="S25" s="56"/>
    </row>
    <row r="26" spans="2:19" ht="21" x14ac:dyDescent="0.5">
      <c r="C26" s="74" t="s">
        <v>1</v>
      </c>
      <c r="D26" s="10">
        <v>3</v>
      </c>
      <c r="E26" s="72"/>
      <c r="F26" s="74" t="s">
        <v>1</v>
      </c>
      <c r="G26" s="11">
        <v>17</v>
      </c>
      <c r="H26" s="36"/>
      <c r="I26" s="96" t="s">
        <v>1</v>
      </c>
      <c r="J26" s="97"/>
      <c r="K26" s="87">
        <v>16</v>
      </c>
      <c r="L26" s="88"/>
      <c r="N26" s="98" t="s">
        <v>29</v>
      </c>
      <c r="O26" s="99">
        <v>9</v>
      </c>
      <c r="P26" s="57"/>
      <c r="S26" s="56"/>
    </row>
    <row r="27" spans="2:19" ht="21" x14ac:dyDescent="0.5">
      <c r="C27" s="75" t="s">
        <v>2</v>
      </c>
      <c r="D27" s="10">
        <v>3</v>
      </c>
      <c r="E27" s="73"/>
      <c r="F27" s="75" t="s">
        <v>2</v>
      </c>
      <c r="G27" s="11">
        <v>5</v>
      </c>
      <c r="I27" s="100" t="s">
        <v>2</v>
      </c>
      <c r="J27" s="101"/>
      <c r="K27" s="87">
        <v>9</v>
      </c>
      <c r="L27" s="88"/>
      <c r="N27" s="98"/>
      <c r="O27" s="99"/>
      <c r="P27" s="57"/>
      <c r="S27" s="56"/>
    </row>
    <row r="28" spans="2:19" ht="21" x14ac:dyDescent="0.5">
      <c r="B28" s="36"/>
      <c r="C28" s="76" t="s">
        <v>3</v>
      </c>
      <c r="D28" s="11">
        <v>10</v>
      </c>
      <c r="E28" s="73"/>
      <c r="F28" s="76" t="s">
        <v>3</v>
      </c>
      <c r="G28" s="11">
        <v>22</v>
      </c>
      <c r="H28" s="35"/>
      <c r="I28" s="85" t="s">
        <v>3</v>
      </c>
      <c r="J28" s="86"/>
      <c r="K28" s="87">
        <v>12</v>
      </c>
      <c r="L28" s="88"/>
      <c r="M28" s="35"/>
      <c r="N28" s="89" t="s">
        <v>40</v>
      </c>
      <c r="O28" s="91">
        <v>16</v>
      </c>
      <c r="P28" s="57"/>
      <c r="S28" s="56"/>
    </row>
    <row r="29" spans="2:19" ht="21.5" thickBot="1" x14ac:dyDescent="0.55000000000000004">
      <c r="B29" s="36"/>
      <c r="C29" s="78" t="s">
        <v>4</v>
      </c>
      <c r="D29" s="12">
        <v>3</v>
      </c>
      <c r="F29" s="77" t="s">
        <v>4</v>
      </c>
      <c r="G29" s="13">
        <v>9</v>
      </c>
      <c r="H29" s="58"/>
      <c r="I29" s="92" t="s">
        <v>4</v>
      </c>
      <c r="J29" s="93"/>
      <c r="K29" s="94">
        <v>13</v>
      </c>
      <c r="L29" s="95"/>
      <c r="M29" s="57"/>
      <c r="N29" s="90"/>
      <c r="O29" s="91"/>
      <c r="P29" s="57"/>
      <c r="S29" s="56"/>
    </row>
    <row r="30" spans="2:19" ht="15" thickTop="1" x14ac:dyDescent="0.35">
      <c r="C30" s="37"/>
      <c r="G30" s="37"/>
      <c r="J30" s="56"/>
      <c r="O30" s="37"/>
      <c r="P30" s="56"/>
      <c r="S30" s="56"/>
    </row>
    <row r="31" spans="2:19" ht="28.5" x14ac:dyDescent="0.65">
      <c r="C31" s="38"/>
    </row>
    <row r="34" spans="3:12" x14ac:dyDescent="0.35">
      <c r="L34" s="18"/>
    </row>
    <row r="44" spans="3:12" ht="15.5" x14ac:dyDescent="0.35">
      <c r="C44" s="84"/>
      <c r="D44" s="84"/>
      <c r="E44" s="69"/>
    </row>
    <row r="45" spans="3:12" ht="15.5" x14ac:dyDescent="0.35">
      <c r="C45" s="39"/>
      <c r="D45" s="39"/>
      <c r="E45" s="69"/>
    </row>
    <row r="46" spans="3:12" ht="15.5" x14ac:dyDescent="0.35">
      <c r="C46" s="39"/>
      <c r="D46" s="39"/>
      <c r="E46" s="69"/>
    </row>
    <row r="47" spans="3:12" ht="15.5" x14ac:dyDescent="0.35">
      <c r="C47" s="39"/>
      <c r="D47" s="39"/>
      <c r="E47" s="69"/>
    </row>
    <row r="48" spans="3:12" ht="15.5" x14ac:dyDescent="0.35">
      <c r="C48" s="39"/>
      <c r="D48" s="39"/>
      <c r="E48" s="69"/>
    </row>
    <row r="49" spans="3:5" ht="15.5" x14ac:dyDescent="0.35">
      <c r="C49" s="39"/>
      <c r="D49" s="39"/>
      <c r="E49" s="69"/>
    </row>
    <row r="50" spans="3:5" ht="15.5" x14ac:dyDescent="0.35">
      <c r="C50" s="39"/>
      <c r="D50" s="39"/>
      <c r="E50" s="69"/>
    </row>
    <row r="51" spans="3:5" ht="15.5" x14ac:dyDescent="0.35">
      <c r="C51" s="39"/>
      <c r="D51" s="39"/>
      <c r="E51" s="69"/>
    </row>
    <row r="52" spans="3:5" ht="15.5" x14ac:dyDescent="0.35">
      <c r="C52" s="39"/>
      <c r="D52" s="39"/>
      <c r="E52" s="69"/>
    </row>
    <row r="53" spans="3:5" ht="15.5" x14ac:dyDescent="0.35">
      <c r="C53" s="39"/>
      <c r="D53" s="39"/>
      <c r="E53" s="69"/>
    </row>
    <row r="54" spans="3:5" ht="15.5" x14ac:dyDescent="0.35">
      <c r="C54" s="39"/>
      <c r="D54" s="39"/>
      <c r="E54" s="69"/>
    </row>
    <row r="55" spans="3:5" ht="15.5" x14ac:dyDescent="0.35">
      <c r="C55" s="39"/>
      <c r="D55" s="39"/>
      <c r="E55" s="69"/>
    </row>
    <row r="56" spans="3:5" ht="15.5" x14ac:dyDescent="0.35">
      <c r="C56" s="39"/>
      <c r="D56" s="39"/>
      <c r="E56" s="69"/>
    </row>
    <row r="57" spans="3:5" ht="15.5" x14ac:dyDescent="0.35">
      <c r="C57" s="39"/>
      <c r="D57" s="39"/>
      <c r="E57" s="69"/>
    </row>
    <row r="58" spans="3:5" ht="15.5" x14ac:dyDescent="0.35">
      <c r="C58" s="39"/>
      <c r="D58" s="39"/>
      <c r="E58" s="69"/>
    </row>
    <row r="59" spans="3:5" ht="15.5" x14ac:dyDescent="0.35">
      <c r="C59" s="39"/>
      <c r="D59" s="39"/>
      <c r="E59" s="69"/>
    </row>
    <row r="60" spans="3:5" ht="15.5" x14ac:dyDescent="0.35">
      <c r="C60" s="39"/>
      <c r="D60" s="39"/>
      <c r="E60" s="69"/>
    </row>
    <row r="61" spans="3:5" ht="15.5" x14ac:dyDescent="0.35">
      <c r="C61" s="40"/>
      <c r="D61" s="40"/>
      <c r="E61" s="69"/>
    </row>
    <row r="62" spans="3:5" ht="15.5" x14ac:dyDescent="0.35">
      <c r="C62" s="39"/>
      <c r="D62" s="39"/>
      <c r="E62" s="69"/>
    </row>
    <row r="63" spans="3:5" ht="15.5" x14ac:dyDescent="0.35">
      <c r="C63" s="39"/>
      <c r="D63" s="39"/>
      <c r="E63" s="69"/>
    </row>
    <row r="64" spans="3:5" ht="15.5" x14ac:dyDescent="0.35">
      <c r="C64" s="39"/>
      <c r="D64" s="39"/>
      <c r="E64" s="69"/>
    </row>
    <row r="65" spans="3:5" ht="15.5" x14ac:dyDescent="0.35">
      <c r="C65" s="39"/>
      <c r="D65" s="39"/>
      <c r="E65" s="69"/>
    </row>
    <row r="66" spans="3:5" ht="15.5" x14ac:dyDescent="0.35">
      <c r="C66" s="39"/>
      <c r="D66" s="39"/>
      <c r="E66" s="69"/>
    </row>
    <row r="67" spans="3:5" ht="15.5" x14ac:dyDescent="0.35">
      <c r="C67" s="39"/>
      <c r="D67" s="39"/>
      <c r="E67" s="69"/>
    </row>
    <row r="68" spans="3:5" ht="15.5" x14ac:dyDescent="0.35">
      <c r="C68" s="39"/>
      <c r="D68" s="39"/>
      <c r="E68" s="69"/>
    </row>
    <row r="69" spans="3:5" ht="15.5" x14ac:dyDescent="0.35">
      <c r="C69" s="39"/>
      <c r="D69" s="39"/>
      <c r="E69" s="69"/>
    </row>
    <row r="70" spans="3:5" ht="15.5" x14ac:dyDescent="0.35">
      <c r="C70" s="39"/>
      <c r="D70" s="39"/>
      <c r="E70" s="69"/>
    </row>
    <row r="71" spans="3:5" ht="15.5" x14ac:dyDescent="0.35">
      <c r="C71" s="39"/>
      <c r="D71" s="39"/>
      <c r="E71" s="69"/>
    </row>
    <row r="72" spans="3:5" ht="15.5" x14ac:dyDescent="0.35">
      <c r="C72" s="39"/>
      <c r="D72" s="39"/>
      <c r="E72" s="69"/>
    </row>
    <row r="73" spans="3:5" ht="15.5" x14ac:dyDescent="0.35">
      <c r="C73" s="39"/>
      <c r="D73" s="39"/>
      <c r="E73" s="69"/>
    </row>
    <row r="74" spans="3:5" ht="15.5" x14ac:dyDescent="0.35">
      <c r="C74" s="40"/>
      <c r="D74" s="40"/>
      <c r="E74" s="69"/>
    </row>
  </sheetData>
  <sheetProtection algorithmName="SHA-512" hashValue="2z9Ava8t1F2vLov57eWTxGTSW0jQ4lgAxsVIPTlY7nbE+q/vttpVnI9Fs1pY5vzo0MtJ1r23UN7YULlH4BNNDA==" saltValue="fTVe0QLyWYq84CpQwbd6WQ==" spinCount="100000" sheet="1" objects="1" scenarios="1"/>
  <mergeCells count="29">
    <mergeCell ref="C22:D22"/>
    <mergeCell ref="F22:G22"/>
    <mergeCell ref="I22:L22"/>
    <mergeCell ref="N22:O22"/>
    <mergeCell ref="C3:D4"/>
    <mergeCell ref="C5:D5"/>
    <mergeCell ref="F20:G20"/>
    <mergeCell ref="H20:K20"/>
    <mergeCell ref="L20:N20"/>
    <mergeCell ref="I23:J23"/>
    <mergeCell ref="K23:L23"/>
    <mergeCell ref="I24:J24"/>
    <mergeCell ref="K24:L24"/>
    <mergeCell ref="O24:O25"/>
    <mergeCell ref="I25:J25"/>
    <mergeCell ref="K25:L25"/>
    <mergeCell ref="I26:J26"/>
    <mergeCell ref="K26:L26"/>
    <mergeCell ref="N26:N27"/>
    <mergeCell ref="O26:O27"/>
    <mergeCell ref="I27:J27"/>
    <mergeCell ref="K27:L27"/>
    <mergeCell ref="C44:D44"/>
    <mergeCell ref="I28:J28"/>
    <mergeCell ref="K28:L28"/>
    <mergeCell ref="N28:N29"/>
    <mergeCell ref="O28:O29"/>
    <mergeCell ref="I29:J29"/>
    <mergeCell ref="K29:L29"/>
  </mergeCells>
  <conditionalFormatting sqref="D24:D25 G24:G25 K24:K25">
    <cfRule type="cellIs" dxfId="15" priority="8" operator="greaterThan">
      <formula>0</formula>
    </cfRule>
  </conditionalFormatting>
  <conditionalFormatting sqref="D26 G26 K26">
    <cfRule type="cellIs" dxfId="14" priority="7" operator="greaterThan">
      <formula>0</formula>
    </cfRule>
  </conditionalFormatting>
  <conditionalFormatting sqref="D27 G27 K27">
    <cfRule type="cellIs" dxfId="13" priority="6" operator="greaterThan">
      <formula>0</formula>
    </cfRule>
  </conditionalFormatting>
  <conditionalFormatting sqref="D28 G28 K28">
    <cfRule type="cellIs" dxfId="12" priority="5" operator="greaterThan">
      <formula>0</formula>
    </cfRule>
  </conditionalFormatting>
  <conditionalFormatting sqref="D29 G29 K29">
    <cfRule type="cellIs" dxfId="11" priority="4" operator="greaterThan">
      <formula>0</formula>
    </cfRule>
  </conditionalFormatting>
  <conditionalFormatting sqref="O24">
    <cfRule type="cellIs" dxfId="10" priority="3" operator="greaterThan">
      <formula>0</formula>
    </cfRule>
  </conditionalFormatting>
  <conditionalFormatting sqref="O26">
    <cfRule type="cellIs" dxfId="9" priority="2" operator="greaterThan">
      <formula>0</formula>
    </cfRule>
  </conditionalFormatting>
  <conditionalFormatting sqref="O28">
    <cfRule type="cellIs" dxfId="8" priority="1" operator="greaterThan">
      <formula>0</formula>
    </cfRule>
  </conditionalFormatting>
  <pageMargins left="0.25" right="0.25" top="0.75" bottom="0.75" header="0.3" footer="0.3"/>
  <pageSetup paperSize="9" scale="73" orientation="landscape" horizontalDpi="4294967293" r:id="rId1"/>
  <headerFooter>
    <oddHeader>&amp;C&amp;"-,Vet"&amp;16REFERENTIESCORES - LVS TOETSEN GROEP 6-7-8 + EINDTOETS GROEP 8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F3A05-024D-4641-B339-E67B3D80FB0B}">
  <sheetPr>
    <pageSetUpPr fitToPage="1"/>
  </sheetPr>
  <dimension ref="B2:S74"/>
  <sheetViews>
    <sheetView showGridLines="0" showRowColHeaders="0" zoomScale="75" zoomScaleNormal="75" workbookViewId="0"/>
  </sheetViews>
  <sheetFormatPr defaultColWidth="8.7265625" defaultRowHeight="14.5" x14ac:dyDescent="0.35"/>
  <cols>
    <col min="1" max="1" width="8.7265625" style="14"/>
    <col min="2" max="2" width="5.6328125" style="14" customWidth="1"/>
    <col min="3" max="4" width="18.6328125" style="14" customWidth="1"/>
    <col min="5" max="5" width="9.6328125" style="63" customWidth="1"/>
    <col min="6" max="6" width="18.6328125" customWidth="1"/>
    <col min="7" max="7" width="18.6328125" style="14" customWidth="1"/>
    <col min="8" max="13" width="9.6328125" style="14" customWidth="1"/>
    <col min="14" max="14" width="18.6328125" style="16" customWidth="1"/>
    <col min="15" max="15" width="18.6328125" style="14" customWidth="1"/>
    <col min="16" max="16" width="6.6328125" style="14" customWidth="1"/>
    <col min="17" max="17" width="3.26953125" style="16" customWidth="1"/>
    <col min="18" max="19" width="8.7265625" style="14" customWidth="1"/>
    <col min="20" max="16384" width="8.7265625" style="14"/>
  </cols>
  <sheetData>
    <row r="2" spans="2:17" ht="15" thickBot="1" x14ac:dyDescent="0.4">
      <c r="C2" s="53"/>
      <c r="D2" s="53"/>
    </row>
    <row r="3" spans="2:17" ht="22" customHeight="1" thickTop="1" x14ac:dyDescent="0.35">
      <c r="C3" s="111" t="str">
        <f>uitleg!$C$7</f>
        <v>Voorbeeldschool</v>
      </c>
      <c r="D3" s="112"/>
      <c r="E3" s="33">
        <f>D10</f>
        <v>0.85</v>
      </c>
    </row>
    <row r="4" spans="2:17" s="18" customFormat="1" ht="25" customHeight="1" thickBot="1" x14ac:dyDescent="0.4">
      <c r="B4" s="24"/>
      <c r="C4" s="113"/>
      <c r="D4" s="114"/>
      <c r="E4" s="64">
        <f>D12</f>
        <v>0.96099999999999997</v>
      </c>
      <c r="N4" s="19"/>
      <c r="Q4" s="19"/>
    </row>
    <row r="5" spans="2:17" s="18" customFormat="1" ht="25" customHeight="1" thickTop="1" thickBot="1" x14ac:dyDescent="0.55000000000000004">
      <c r="B5" s="24"/>
      <c r="C5" s="115" t="s">
        <v>17</v>
      </c>
      <c r="D5" s="115"/>
      <c r="E5" s="33">
        <f>D18</f>
        <v>0.49</v>
      </c>
      <c r="N5" s="19"/>
      <c r="Q5" s="19"/>
    </row>
    <row r="6" spans="2:17" s="18" customFormat="1" ht="25" customHeight="1" thickTop="1" thickBot="1" x14ac:dyDescent="0.4">
      <c r="C6" s="51">
        <f>uitleg!E9</f>
        <v>2019</v>
      </c>
      <c r="D6" s="51">
        <f>uitleg!F9</f>
        <v>2020</v>
      </c>
      <c r="E6" s="33">
        <f>D20</f>
        <v>0.60299999999999998</v>
      </c>
      <c r="N6" s="19"/>
      <c r="Q6" s="19"/>
    </row>
    <row r="7" spans="2:17" s="18" customFormat="1" ht="25" customHeight="1" thickTop="1" thickBot="1" x14ac:dyDescent="0.4">
      <c r="C7" s="52" t="str">
        <f>uitleg!E10</f>
        <v>schoolweging</v>
      </c>
      <c r="D7" s="51">
        <f>uitleg!F10</f>
        <v>29</v>
      </c>
      <c r="E7" s="65"/>
      <c r="N7" s="19"/>
      <c r="Q7" s="19"/>
    </row>
    <row r="8" spans="2:17" s="18" customFormat="1" ht="25" customHeight="1" thickTop="1" x14ac:dyDescent="0.35">
      <c r="C8" s="20"/>
      <c r="D8" s="21"/>
      <c r="E8" s="33">
        <f>(D26+D27)/D24</f>
        <v>0.17142857142857143</v>
      </c>
      <c r="N8" s="19"/>
      <c r="Q8" s="19"/>
    </row>
    <row r="9" spans="2:17" s="18" customFormat="1" ht="25" customHeight="1" thickBot="1" x14ac:dyDescent="0.4">
      <c r="B9" s="24"/>
      <c r="C9" s="41" t="s">
        <v>15</v>
      </c>
      <c r="D9" s="41"/>
      <c r="E9" s="33">
        <f>D27/D24</f>
        <v>8.5714285714285715E-2</v>
      </c>
      <c r="N9" s="19"/>
      <c r="Q9" s="19"/>
    </row>
    <row r="10" spans="2:17" s="18" customFormat="1" ht="25" customHeight="1" thickTop="1" thickBot="1" x14ac:dyDescent="0.4">
      <c r="B10" s="24"/>
      <c r="C10" s="22" t="s">
        <v>7</v>
      </c>
      <c r="D10" s="23">
        <v>0.85</v>
      </c>
      <c r="E10" s="33">
        <f>(D28+D29)/D25</f>
        <v>0.37142857142857144</v>
      </c>
      <c r="G10" s="28"/>
      <c r="N10" s="19"/>
      <c r="Q10" s="19"/>
    </row>
    <row r="11" spans="2:17" s="28" customFormat="1" ht="15" customHeight="1" thickTop="1" thickBot="1" x14ac:dyDescent="0.4">
      <c r="C11" s="25"/>
      <c r="D11" s="26"/>
      <c r="E11" s="33">
        <f>D29/D24</f>
        <v>8.5714285714285715E-2</v>
      </c>
      <c r="N11" s="19"/>
      <c r="Q11" s="19"/>
    </row>
    <row r="12" spans="2:17" s="18" customFormat="1" ht="25" customHeight="1" thickTop="1" thickBot="1" x14ac:dyDescent="0.4">
      <c r="C12" s="27" t="s">
        <v>8</v>
      </c>
      <c r="D12" s="7">
        <f>IF($D$7="","",IF($D$7&gt;0,(VLOOKUP($D$7,schoolweging!$A$64:$E$202,5,0))))</f>
        <v>0.96099999999999997</v>
      </c>
      <c r="E12" s="66"/>
      <c r="N12" s="19"/>
      <c r="Q12" s="19"/>
    </row>
    <row r="13" spans="2:17" s="28" customFormat="1" ht="25" customHeight="1" thickTop="1" x14ac:dyDescent="0.35">
      <c r="C13" s="29"/>
      <c r="D13" s="6"/>
      <c r="E13" s="33">
        <f>(G26+G27)/G24</f>
        <v>0.59459459459459463</v>
      </c>
      <c r="N13" s="19"/>
      <c r="Q13" s="19"/>
    </row>
    <row r="14" spans="2:17" s="28" customFormat="1" ht="25" customHeight="1" x14ac:dyDescent="0.35">
      <c r="C14" s="29"/>
      <c r="D14" s="6"/>
      <c r="E14" s="33">
        <f>G27/G24</f>
        <v>0.13513513513513514</v>
      </c>
      <c r="N14" s="19"/>
      <c r="Q14" s="19"/>
    </row>
    <row r="15" spans="2:17" s="18" customFormat="1" ht="25" customHeight="1" x14ac:dyDescent="0.35">
      <c r="B15" s="24"/>
      <c r="C15" s="24"/>
      <c r="D15" s="24"/>
      <c r="E15" s="64">
        <f>(G28+G29)/G25</f>
        <v>0.83783783783783783</v>
      </c>
      <c r="F15" s="24"/>
      <c r="N15" s="19"/>
      <c r="Q15" s="19"/>
    </row>
    <row r="16" spans="2:17" s="18" customFormat="1" ht="25" customHeight="1" x14ac:dyDescent="0.35">
      <c r="B16" s="24"/>
      <c r="C16" s="24"/>
      <c r="D16" s="24"/>
      <c r="E16" s="33">
        <f>G29/G25</f>
        <v>0.24324324324324326</v>
      </c>
      <c r="F16" s="24"/>
      <c r="N16" s="19"/>
      <c r="Q16" s="19"/>
    </row>
    <row r="17" spans="2:19" s="15" customFormat="1" ht="25" customHeight="1" thickBot="1" x14ac:dyDescent="0.4">
      <c r="C17" s="50" t="s">
        <v>16</v>
      </c>
      <c r="D17" s="50"/>
      <c r="E17" s="33"/>
      <c r="F17" s="32"/>
      <c r="N17" s="16"/>
      <c r="Q17" s="16"/>
    </row>
    <row r="18" spans="2:19" s="15" customFormat="1" ht="25" customHeight="1" thickTop="1" thickBot="1" x14ac:dyDescent="0.4">
      <c r="C18" s="30" t="s">
        <v>9</v>
      </c>
      <c r="D18" s="8">
        <f>IF($D$7="","",IF($D$7&gt;0,(VLOOKUP($D$7,schoolweging!$A$64:$E$202,2,0))))</f>
        <v>0.49</v>
      </c>
      <c r="E18" s="67">
        <f>(K26+K27)/K24</f>
        <v>1</v>
      </c>
      <c r="F18" s="32"/>
      <c r="N18" s="16"/>
      <c r="Q18" s="16"/>
    </row>
    <row r="19" spans="2:19" s="15" customFormat="1" ht="15" customHeight="1" thickTop="1" thickBot="1" x14ac:dyDescent="0.7">
      <c r="C19" s="31"/>
      <c r="D19" s="6"/>
      <c r="E19" s="64">
        <f>K27/K24</f>
        <v>0.36</v>
      </c>
      <c r="N19" s="16"/>
      <c r="Q19" s="16"/>
    </row>
    <row r="20" spans="2:19" s="61" customFormat="1" ht="25" customHeight="1" thickTop="1" thickBot="1" x14ac:dyDescent="0.4">
      <c r="C20" s="62" t="s">
        <v>39</v>
      </c>
      <c r="D20" s="9">
        <f>IF($D$7="","",IF($D$7&gt;0,(VLOOKUP($D$7,schoolweging!$A$64:$E$202,3,0))))</f>
        <v>0.60299999999999998</v>
      </c>
      <c r="E20" s="34">
        <f>(K28+K29)/K25</f>
        <v>1</v>
      </c>
      <c r="F20" s="116" t="s">
        <v>0</v>
      </c>
      <c r="G20" s="117"/>
      <c r="H20" s="118" t="s">
        <v>5</v>
      </c>
      <c r="I20" s="119"/>
      <c r="J20" s="119"/>
      <c r="K20" s="120"/>
      <c r="L20" s="118" t="s">
        <v>6</v>
      </c>
      <c r="M20" s="121"/>
      <c r="N20" s="122"/>
      <c r="O20" s="70" t="s">
        <v>28</v>
      </c>
      <c r="Q20" s="55"/>
      <c r="R20" s="55"/>
      <c r="S20" s="17"/>
    </row>
    <row r="21" spans="2:19" s="15" customFormat="1" ht="29" thickTop="1" x14ac:dyDescent="0.65">
      <c r="C21" s="31"/>
      <c r="D21" s="6"/>
      <c r="E21" s="33">
        <f>K29/K25</f>
        <v>0.52</v>
      </c>
      <c r="G21" s="32"/>
      <c r="N21" s="16"/>
      <c r="O21" s="32"/>
      <c r="Q21" s="16"/>
      <c r="R21" s="32"/>
    </row>
    <row r="22" spans="2:19" s="15" customFormat="1" ht="25" customHeight="1" x14ac:dyDescent="0.5">
      <c r="C22" s="123" t="s">
        <v>31</v>
      </c>
      <c r="D22" s="123"/>
      <c r="E22" s="66"/>
      <c r="F22" s="123" t="s">
        <v>31</v>
      </c>
      <c r="G22" s="123"/>
      <c r="I22" s="123" t="s">
        <v>31</v>
      </c>
      <c r="J22" s="123"/>
      <c r="K22" s="123"/>
      <c r="L22" s="123"/>
      <c r="N22" s="124" t="s">
        <v>28</v>
      </c>
      <c r="O22" s="124"/>
      <c r="Q22" s="16"/>
      <c r="R22" s="32"/>
    </row>
    <row r="23" spans="2:19" ht="25" customHeight="1" thickBot="1" x14ac:dyDescent="0.4">
      <c r="C23" s="21" t="s">
        <v>0</v>
      </c>
      <c r="D23" s="54" t="s">
        <v>18</v>
      </c>
      <c r="E23" s="68">
        <f>(O26+O28)/O24</f>
        <v>1</v>
      </c>
      <c r="F23" s="54" t="s">
        <v>5</v>
      </c>
      <c r="G23" s="54" t="s">
        <v>18</v>
      </c>
      <c r="I23" s="102" t="s">
        <v>6</v>
      </c>
      <c r="J23" s="102"/>
      <c r="K23" s="103" t="s">
        <v>18</v>
      </c>
      <c r="L23" s="103"/>
      <c r="N23" s="21" t="s">
        <v>6</v>
      </c>
      <c r="O23" s="54" t="s">
        <v>18</v>
      </c>
      <c r="S23" s="56"/>
    </row>
    <row r="24" spans="2:19" ht="21.5" thickTop="1" x14ac:dyDescent="0.5">
      <c r="C24" s="59" t="s">
        <v>19</v>
      </c>
      <c r="D24" s="10">
        <v>35</v>
      </c>
      <c r="E24" s="71">
        <f>O28/O24</f>
        <v>0.64</v>
      </c>
      <c r="F24" s="59" t="s">
        <v>19</v>
      </c>
      <c r="G24" s="11">
        <v>37</v>
      </c>
      <c r="I24" s="104" t="s">
        <v>19</v>
      </c>
      <c r="J24" s="105"/>
      <c r="K24" s="106">
        <v>25</v>
      </c>
      <c r="L24" s="107"/>
      <c r="M24" s="57"/>
      <c r="N24" s="59" t="s">
        <v>26</v>
      </c>
      <c r="O24" s="108">
        <v>25</v>
      </c>
      <c r="P24" s="57"/>
      <c r="S24" s="56"/>
    </row>
    <row r="25" spans="2:19" ht="21" x14ac:dyDescent="0.5">
      <c r="C25" s="60" t="s">
        <v>20</v>
      </c>
      <c r="D25" s="11">
        <v>35</v>
      </c>
      <c r="F25" s="60" t="s">
        <v>20</v>
      </c>
      <c r="G25" s="10">
        <v>37</v>
      </c>
      <c r="H25" s="58"/>
      <c r="I25" s="109" t="s">
        <v>20</v>
      </c>
      <c r="J25" s="110"/>
      <c r="K25" s="87">
        <v>25</v>
      </c>
      <c r="L25" s="88"/>
      <c r="M25" s="57"/>
      <c r="N25" s="60" t="s">
        <v>27</v>
      </c>
      <c r="O25" s="99"/>
      <c r="P25" s="57"/>
      <c r="S25" s="56"/>
    </row>
    <row r="26" spans="2:19" ht="21" x14ac:dyDescent="0.5">
      <c r="C26" s="74" t="s">
        <v>1</v>
      </c>
      <c r="D26" s="10">
        <v>3</v>
      </c>
      <c r="E26" s="72"/>
      <c r="F26" s="74" t="s">
        <v>1</v>
      </c>
      <c r="G26" s="11">
        <v>17</v>
      </c>
      <c r="H26" s="36"/>
      <c r="I26" s="96" t="s">
        <v>1</v>
      </c>
      <c r="J26" s="97"/>
      <c r="K26" s="87">
        <v>16</v>
      </c>
      <c r="L26" s="88"/>
      <c r="N26" s="98" t="s">
        <v>29</v>
      </c>
      <c r="O26" s="99">
        <v>9</v>
      </c>
      <c r="P26" s="57"/>
      <c r="S26" s="56"/>
    </row>
    <row r="27" spans="2:19" ht="21" x14ac:dyDescent="0.5">
      <c r="C27" s="75" t="s">
        <v>37</v>
      </c>
      <c r="D27" s="10">
        <v>3</v>
      </c>
      <c r="E27" s="73"/>
      <c r="F27" s="75" t="s">
        <v>37</v>
      </c>
      <c r="G27" s="11">
        <v>5</v>
      </c>
      <c r="I27" s="100" t="s">
        <v>37</v>
      </c>
      <c r="J27" s="101"/>
      <c r="K27" s="87">
        <v>9</v>
      </c>
      <c r="L27" s="88"/>
      <c r="N27" s="98"/>
      <c r="O27" s="99"/>
      <c r="P27" s="57"/>
      <c r="S27" s="56"/>
    </row>
    <row r="28" spans="2:19" ht="21" x14ac:dyDescent="0.5">
      <c r="B28" s="36"/>
      <c r="C28" s="76" t="s">
        <v>3</v>
      </c>
      <c r="D28" s="11">
        <v>10</v>
      </c>
      <c r="E28" s="73"/>
      <c r="F28" s="76" t="s">
        <v>3</v>
      </c>
      <c r="G28" s="11">
        <v>22</v>
      </c>
      <c r="H28" s="35"/>
      <c r="I28" s="85" t="s">
        <v>3</v>
      </c>
      <c r="J28" s="86"/>
      <c r="K28" s="87">
        <v>12</v>
      </c>
      <c r="L28" s="88"/>
      <c r="M28" s="35"/>
      <c r="N28" s="89" t="s">
        <v>30</v>
      </c>
      <c r="O28" s="91">
        <v>16</v>
      </c>
      <c r="P28" s="57"/>
      <c r="S28" s="56"/>
    </row>
    <row r="29" spans="2:19" ht="21.5" thickBot="1" x14ac:dyDescent="0.55000000000000004">
      <c r="B29" s="36"/>
      <c r="C29" s="78" t="s">
        <v>38</v>
      </c>
      <c r="D29" s="12">
        <v>3</v>
      </c>
      <c r="F29" s="77" t="s">
        <v>38</v>
      </c>
      <c r="G29" s="13">
        <v>9</v>
      </c>
      <c r="H29" s="58"/>
      <c r="I29" s="92" t="s">
        <v>38</v>
      </c>
      <c r="J29" s="93"/>
      <c r="K29" s="94">
        <v>13</v>
      </c>
      <c r="L29" s="95"/>
      <c r="M29" s="57"/>
      <c r="N29" s="90"/>
      <c r="O29" s="91"/>
      <c r="P29" s="57"/>
      <c r="S29" s="56"/>
    </row>
    <row r="30" spans="2:19" ht="15" thickTop="1" x14ac:dyDescent="0.35">
      <c r="C30" s="37"/>
      <c r="G30" s="37"/>
      <c r="J30" s="56"/>
      <c r="O30" s="37"/>
      <c r="P30" s="56"/>
      <c r="S30" s="56"/>
    </row>
    <row r="31" spans="2:19" ht="28.5" x14ac:dyDescent="0.65">
      <c r="C31" s="38"/>
    </row>
    <row r="34" spans="3:12" x14ac:dyDescent="0.35">
      <c r="L34" s="18"/>
    </row>
    <row r="44" spans="3:12" ht="15.5" x14ac:dyDescent="0.35">
      <c r="C44" s="84"/>
      <c r="D44" s="84"/>
      <c r="E44" s="69"/>
    </row>
    <row r="45" spans="3:12" ht="15.5" x14ac:dyDescent="0.35">
      <c r="C45" s="39"/>
      <c r="D45" s="39"/>
      <c r="E45" s="69"/>
    </row>
    <row r="46" spans="3:12" ht="15.5" x14ac:dyDescent="0.35">
      <c r="C46" s="39"/>
      <c r="D46" s="39"/>
      <c r="E46" s="69"/>
    </row>
    <row r="47" spans="3:12" ht="15.5" x14ac:dyDescent="0.35">
      <c r="C47" s="39"/>
      <c r="D47" s="39"/>
      <c r="E47" s="69"/>
    </row>
    <row r="48" spans="3:12" ht="15.5" x14ac:dyDescent="0.35">
      <c r="C48" s="39"/>
      <c r="D48" s="39"/>
      <c r="E48" s="69"/>
    </row>
    <row r="49" spans="3:5" ht="15.5" x14ac:dyDescent="0.35">
      <c r="C49" s="39"/>
      <c r="D49" s="39"/>
      <c r="E49" s="69"/>
    </row>
    <row r="50" spans="3:5" ht="15.5" x14ac:dyDescent="0.35">
      <c r="C50" s="39"/>
      <c r="D50" s="39"/>
      <c r="E50" s="69"/>
    </row>
    <row r="51" spans="3:5" ht="15.5" x14ac:dyDescent="0.35">
      <c r="C51" s="39"/>
      <c r="D51" s="39"/>
      <c r="E51" s="69"/>
    </row>
    <row r="52" spans="3:5" ht="15.5" x14ac:dyDescent="0.35">
      <c r="C52" s="39"/>
      <c r="D52" s="39"/>
      <c r="E52" s="69"/>
    </row>
    <row r="53" spans="3:5" ht="15.5" x14ac:dyDescent="0.35">
      <c r="C53" s="39"/>
      <c r="D53" s="39"/>
      <c r="E53" s="69"/>
    </row>
    <row r="54" spans="3:5" ht="15.5" x14ac:dyDescent="0.35">
      <c r="C54" s="39"/>
      <c r="D54" s="39"/>
      <c r="E54" s="69"/>
    </row>
    <row r="55" spans="3:5" ht="15.5" x14ac:dyDescent="0.35">
      <c r="C55" s="39"/>
      <c r="D55" s="39"/>
      <c r="E55" s="69"/>
    </row>
    <row r="56" spans="3:5" ht="15.5" x14ac:dyDescent="0.35">
      <c r="C56" s="39"/>
      <c r="D56" s="39"/>
      <c r="E56" s="69"/>
    </row>
    <row r="57" spans="3:5" ht="15.5" x14ac:dyDescent="0.35">
      <c r="C57" s="39"/>
      <c r="D57" s="39"/>
      <c r="E57" s="69"/>
    </row>
    <row r="58" spans="3:5" ht="15.5" x14ac:dyDescent="0.35">
      <c r="C58" s="39"/>
      <c r="D58" s="39"/>
      <c r="E58" s="69"/>
    </row>
    <row r="59" spans="3:5" ht="15.5" x14ac:dyDescent="0.35">
      <c r="C59" s="39"/>
      <c r="D59" s="39"/>
      <c r="E59" s="69"/>
    </row>
    <row r="60" spans="3:5" ht="15.5" x14ac:dyDescent="0.35">
      <c r="C60" s="39"/>
      <c r="D60" s="39"/>
      <c r="E60" s="69"/>
    </row>
    <row r="61" spans="3:5" ht="15.5" x14ac:dyDescent="0.35">
      <c r="C61" s="40"/>
      <c r="D61" s="40"/>
      <c r="E61" s="69"/>
    </row>
    <row r="62" spans="3:5" ht="15.5" x14ac:dyDescent="0.35">
      <c r="C62" s="39"/>
      <c r="D62" s="39"/>
      <c r="E62" s="69"/>
    </row>
    <row r="63" spans="3:5" ht="15.5" x14ac:dyDescent="0.35">
      <c r="C63" s="39"/>
      <c r="D63" s="39"/>
      <c r="E63" s="69"/>
    </row>
    <row r="64" spans="3:5" ht="15.5" x14ac:dyDescent="0.35">
      <c r="C64" s="39"/>
      <c r="D64" s="39"/>
      <c r="E64" s="69"/>
    </row>
    <row r="65" spans="3:5" ht="15.5" x14ac:dyDescent="0.35">
      <c r="C65" s="39"/>
      <c r="D65" s="39"/>
      <c r="E65" s="69"/>
    </row>
    <row r="66" spans="3:5" ht="15.5" x14ac:dyDescent="0.35">
      <c r="C66" s="39"/>
      <c r="D66" s="39"/>
      <c r="E66" s="69"/>
    </row>
    <row r="67" spans="3:5" ht="15.5" x14ac:dyDescent="0.35">
      <c r="C67" s="39"/>
      <c r="D67" s="39"/>
      <c r="E67" s="69"/>
    </row>
    <row r="68" spans="3:5" ht="15.5" x14ac:dyDescent="0.35">
      <c r="C68" s="39"/>
      <c r="D68" s="39"/>
      <c r="E68" s="69"/>
    </row>
    <row r="69" spans="3:5" ht="15.5" x14ac:dyDescent="0.35">
      <c r="C69" s="39"/>
      <c r="D69" s="39"/>
      <c r="E69" s="69"/>
    </row>
    <row r="70" spans="3:5" ht="15.5" x14ac:dyDescent="0.35">
      <c r="C70" s="39"/>
      <c r="D70" s="39"/>
      <c r="E70" s="69"/>
    </row>
    <row r="71" spans="3:5" ht="15.5" x14ac:dyDescent="0.35">
      <c r="C71" s="39"/>
      <c r="D71" s="39"/>
      <c r="E71" s="69"/>
    </row>
    <row r="72" spans="3:5" ht="15.5" x14ac:dyDescent="0.35">
      <c r="C72" s="39"/>
      <c r="D72" s="39"/>
      <c r="E72" s="69"/>
    </row>
    <row r="73" spans="3:5" ht="15.5" x14ac:dyDescent="0.35">
      <c r="C73" s="39"/>
      <c r="D73" s="39"/>
      <c r="E73" s="69"/>
    </row>
    <row r="74" spans="3:5" ht="15.5" x14ac:dyDescent="0.35">
      <c r="C74" s="40"/>
      <c r="D74" s="40"/>
      <c r="E74" s="69"/>
    </row>
  </sheetData>
  <sheetProtection algorithmName="SHA-512" hashValue="8K5m3CpwbQoYROhhk3Oks29tyLiKix7PKohIXdjomHpBTaSkbxVf7lhKG1S6Tgc705BhoSpRr8qGH3tCibkhYQ==" saltValue="S7MIUSxstLRW/i1AjeD+FA==" spinCount="100000" sheet="1" objects="1" scenarios="1"/>
  <mergeCells count="29">
    <mergeCell ref="C3:D4"/>
    <mergeCell ref="C5:D5"/>
    <mergeCell ref="F20:G20"/>
    <mergeCell ref="I27:J27"/>
    <mergeCell ref="I28:J28"/>
    <mergeCell ref="H20:K20"/>
    <mergeCell ref="L20:N20"/>
    <mergeCell ref="O24:O25"/>
    <mergeCell ref="N26:N27"/>
    <mergeCell ref="C44:D44"/>
    <mergeCell ref="I29:J29"/>
    <mergeCell ref="K27:L27"/>
    <mergeCell ref="K28:L28"/>
    <mergeCell ref="K29:L29"/>
    <mergeCell ref="N28:N29"/>
    <mergeCell ref="O26:O27"/>
    <mergeCell ref="O28:O29"/>
    <mergeCell ref="C22:D22"/>
    <mergeCell ref="F22:G22"/>
    <mergeCell ref="I22:L22"/>
    <mergeCell ref="N22:O22"/>
    <mergeCell ref="I25:J25"/>
    <mergeCell ref="I24:J24"/>
    <mergeCell ref="I26:J26"/>
    <mergeCell ref="K24:L24"/>
    <mergeCell ref="K25:L25"/>
    <mergeCell ref="K26:L26"/>
    <mergeCell ref="I23:J23"/>
    <mergeCell ref="K23:L23"/>
  </mergeCells>
  <conditionalFormatting sqref="D24:D25 G24:G25 K24:K25">
    <cfRule type="cellIs" dxfId="7" priority="11" operator="greaterThan">
      <formula>0</formula>
    </cfRule>
  </conditionalFormatting>
  <conditionalFormatting sqref="D26 G26 K26">
    <cfRule type="cellIs" dxfId="6" priority="10" operator="greaterThan">
      <formula>0</formula>
    </cfRule>
  </conditionalFormatting>
  <conditionalFormatting sqref="D27 G27 K27">
    <cfRule type="cellIs" dxfId="5" priority="9" operator="greaterThan">
      <formula>0</formula>
    </cfRule>
  </conditionalFormatting>
  <conditionalFormatting sqref="D28 G28 K28">
    <cfRule type="cellIs" dxfId="4" priority="8" operator="greaterThan">
      <formula>0</formula>
    </cfRule>
  </conditionalFormatting>
  <conditionalFormatting sqref="D29 G29 K29">
    <cfRule type="cellIs" dxfId="3" priority="7" operator="greaterThan">
      <formula>0</formula>
    </cfRule>
  </conditionalFormatting>
  <conditionalFormatting sqref="O24">
    <cfRule type="cellIs" dxfId="2" priority="6" operator="greaterThan">
      <formula>0</formula>
    </cfRule>
  </conditionalFormatting>
  <conditionalFormatting sqref="O26">
    <cfRule type="cellIs" dxfId="1" priority="5" operator="greaterThan">
      <formula>0</formula>
    </cfRule>
  </conditionalFormatting>
  <conditionalFormatting sqref="O28">
    <cfRule type="cellIs" dxfId="0" priority="3" operator="greaterThan">
      <formula>0</formula>
    </cfRule>
  </conditionalFormatting>
  <pageMargins left="0.25" right="0.25" top="0.75" bottom="0.75" header="0.3" footer="0.3"/>
  <pageSetup paperSize="9" scale="73" orientation="landscape" horizontalDpi="4294967293" r:id="rId1"/>
  <headerFooter>
    <oddHeader>&amp;C&amp;"-,Vet"&amp;16REFERENTIESCORES - LVS TOETSEN GROEP 6-7-8 + EINDTOETS GROEP 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uitleg</vt:lpstr>
      <vt:lpstr>schoolweging</vt:lpstr>
      <vt:lpstr>begrijpend lezen</vt:lpstr>
      <vt:lpstr>spellen</vt:lpstr>
      <vt:lpstr>rekenen &amp; wiskunde</vt:lpstr>
      <vt:lpstr>'begrijpend lezen'!Afdrukbereik</vt:lpstr>
      <vt:lpstr>'rekenen &amp; wiskunde'!Afdrukbereik</vt:lpstr>
      <vt:lpstr>spellen!Afdrukbereik</vt:lpstr>
      <vt:lpstr>uitleg!Afdrukbereik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 Meinen | De Kardoen</dc:creator>
  <cp:lastModifiedBy>Harrie Meinen | De Kardoen</cp:lastModifiedBy>
  <cp:lastPrinted>2021-01-08T12:56:33Z</cp:lastPrinted>
  <dcterms:created xsi:type="dcterms:W3CDTF">2021-01-03T20:04:31Z</dcterms:created>
  <dcterms:modified xsi:type="dcterms:W3CDTF">2021-01-08T12:57:25Z</dcterms:modified>
</cp:coreProperties>
</file>